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Z:\PROJEKCIA\IS-ZAKAZKY\PROJEKTOVÁ DOKUMENTÁCIA\VD Čučice\Technicko-ekonomicka studie\Text\Verzia - expedicia\"/>
    </mc:Choice>
  </mc:AlternateContent>
  <bookViews>
    <workbookView xWindow="0" yWindow="0" windowWidth="14370" windowHeight="7335"/>
  </bookViews>
  <sheets>
    <sheet name="Priloha_6_10" sheetId="8" r:id="rId1"/>
    <sheet name="Priloha_6_11" sheetId="10" r:id="rId2"/>
    <sheet name="tabulka_cile" sheetId="12" r:id="rId3"/>
    <sheet name="upovr_char" sheetId="6" r:id="rId4"/>
    <sheet name="vyp_2014" sheetId="11" r:id="rId5"/>
    <sheet name="upovr_LT" sheetId="4" r:id="rId6"/>
    <sheet name="zlepseni" sheetId="9" r:id="rId7"/>
  </sheets>
  <definedNames>
    <definedName name="_xlnm._FilterDatabase" localSheetId="0" hidden="1">Priloha_6_10!$B$2:$Y$69</definedName>
    <definedName name="_xlnm._FilterDatabase" localSheetId="1" hidden="1">Priloha_6_11!$A$1:$M$34</definedName>
    <definedName name="_xlnm._FilterDatabase" localSheetId="4" hidden="1">vyp_2014!$A$1:$DT$57</definedName>
    <definedName name="_xlnm.Print_Area" localSheetId="0">Priloha_6_10!$A$1:$S$69</definedName>
    <definedName name="_xlnm.Print_Area" localSheetId="1">Priloha_6_11!$A$1:$G$39</definedName>
  </definedNames>
  <calcPr calcId="162913"/>
</workbook>
</file>

<file path=xl/calcChain.xml><?xml version="1.0" encoding="utf-8"?>
<calcChain xmlns="http://schemas.openxmlformats.org/spreadsheetml/2006/main">
  <c r="R65" i="8" l="1"/>
  <c r="DM42" i="11" l="1"/>
  <c r="DN42" i="11"/>
  <c r="DM27" i="11"/>
  <c r="DN27" i="11"/>
  <c r="DL42" i="11"/>
  <c r="DV42" i="11" s="1"/>
  <c r="DL27" i="11"/>
  <c r="DV27" i="11" s="1"/>
  <c r="EB52" i="11"/>
  <c r="EA52" i="11"/>
  <c r="DZ52" i="11"/>
  <c r="DY52" i="11"/>
  <c r="DX52" i="11"/>
  <c r="DW52" i="11"/>
  <c r="DV52" i="11"/>
  <c r="DU52" i="11"/>
  <c r="EB46" i="11"/>
  <c r="EA46" i="11"/>
  <c r="DZ46" i="11"/>
  <c r="DY46" i="11"/>
  <c r="DX46" i="11"/>
  <c r="DW46" i="11"/>
  <c r="DV46" i="11"/>
  <c r="DU46" i="11"/>
  <c r="EB42" i="11"/>
  <c r="EA42" i="11"/>
  <c r="DZ42" i="11"/>
  <c r="DY42" i="11"/>
  <c r="DX42" i="11"/>
  <c r="DW42" i="11"/>
  <c r="DU42" i="11"/>
  <c r="EB38" i="11"/>
  <c r="EA38" i="11"/>
  <c r="DZ38" i="11"/>
  <c r="DY38" i="11"/>
  <c r="DX38" i="11"/>
  <c r="DW38" i="11"/>
  <c r="DV38" i="11"/>
  <c r="DU38" i="11"/>
  <c r="EB35" i="11"/>
  <c r="EA35" i="11"/>
  <c r="DZ35" i="11"/>
  <c r="DY35" i="11"/>
  <c r="DX35" i="11"/>
  <c r="DW35" i="11"/>
  <c r="DV35" i="11"/>
  <c r="DU35" i="11"/>
  <c r="EB27" i="11"/>
  <c r="EA27" i="11"/>
  <c r="DZ27" i="11"/>
  <c r="DY27" i="11"/>
  <c r="DX27" i="11"/>
  <c r="DW27" i="11"/>
  <c r="DU27" i="11"/>
  <c r="EB24" i="11"/>
  <c r="EA24" i="11"/>
  <c r="DZ24" i="11"/>
  <c r="DY24" i="11"/>
  <c r="DX24" i="11"/>
  <c r="DW24" i="11"/>
  <c r="DV24" i="11"/>
  <c r="DU24" i="11"/>
  <c r="EB17" i="11"/>
  <c r="EA17" i="11"/>
  <c r="DZ17" i="11"/>
  <c r="DY17" i="11"/>
  <c r="DX17" i="11"/>
  <c r="DW17" i="11"/>
  <c r="DV17" i="11"/>
  <c r="DU17" i="11"/>
  <c r="EB16" i="11"/>
  <c r="EA16" i="11"/>
  <c r="DZ16" i="11"/>
  <c r="DY16" i="11"/>
  <c r="DX16" i="11"/>
  <c r="DW16" i="11"/>
  <c r="DV16" i="11"/>
  <c r="DU16" i="11"/>
  <c r="EB13" i="11"/>
  <c r="EA13" i="11"/>
  <c r="DZ13" i="11"/>
  <c r="DY13" i="11"/>
  <c r="DX13" i="11"/>
  <c r="DW13" i="11"/>
  <c r="DV13" i="11"/>
  <c r="DU13" i="11"/>
  <c r="EB12" i="11"/>
  <c r="DZ12" i="11"/>
  <c r="DX12" i="11"/>
  <c r="DV12" i="11"/>
  <c r="DY12" i="11"/>
  <c r="EA12" i="11"/>
  <c r="DW12" i="11"/>
  <c r="DU12" i="11"/>
  <c r="G3" i="11" l="1"/>
  <c r="G4" i="11"/>
  <c r="G5" i="11"/>
  <c r="G6" i="11"/>
  <c r="G7" i="11"/>
  <c r="G8" i="11"/>
  <c r="G9" i="11"/>
  <c r="G10" i="11"/>
  <c r="G11" i="11"/>
  <c r="G12" i="11"/>
  <c r="G13" i="11"/>
  <c r="G14" i="11"/>
  <c r="G15" i="11"/>
  <c r="G16" i="11"/>
  <c r="G17" i="11"/>
  <c r="G18" i="11"/>
  <c r="G19" i="11"/>
  <c r="G20" i="11"/>
  <c r="G21" i="11"/>
  <c r="G22" i="11"/>
  <c r="G23" i="11"/>
  <c r="G24" i="11"/>
  <c r="G25" i="11"/>
  <c r="G26" i="11"/>
  <c r="G27" i="11"/>
  <c r="G28" i="11"/>
  <c r="G29" i="11"/>
  <c r="G30" i="11"/>
  <c r="G31" i="11"/>
  <c r="G32" i="11"/>
  <c r="G33" i="11"/>
  <c r="G34" i="11"/>
  <c r="G35" i="11"/>
  <c r="G36" i="11"/>
  <c r="G37" i="11"/>
  <c r="G38" i="11"/>
  <c r="G39" i="11"/>
  <c r="G40" i="11"/>
  <c r="G41" i="11"/>
  <c r="G42" i="11"/>
  <c r="G43" i="11"/>
  <c r="G44" i="11"/>
  <c r="G45" i="11"/>
  <c r="G46" i="11"/>
  <c r="G47" i="11"/>
  <c r="G48" i="11"/>
  <c r="G49" i="11"/>
  <c r="G50" i="11"/>
  <c r="G51" i="11"/>
  <c r="G52" i="11"/>
  <c r="G53" i="11"/>
  <c r="G54" i="11"/>
  <c r="G55" i="11"/>
  <c r="G56" i="11"/>
  <c r="G57" i="11"/>
  <c r="G2" i="11"/>
  <c r="F35" i="10" l="1"/>
  <c r="F44" i="10" s="1"/>
  <c r="Y37" i="8" l="1"/>
  <c r="P37" i="8" s="1"/>
  <c r="Y38" i="8"/>
  <c r="P38" i="8" s="1"/>
  <c r="Y23" i="8"/>
  <c r="P23" i="8" s="1"/>
  <c r="Y47" i="8"/>
  <c r="Y33" i="8"/>
  <c r="P33" i="8" s="1"/>
  <c r="Y24" i="8"/>
  <c r="P24" i="8" s="1"/>
  <c r="Y3" i="8"/>
  <c r="P3" i="8" s="1"/>
  <c r="Y25" i="8"/>
  <c r="P25" i="8" s="1"/>
  <c r="Y8" i="8"/>
  <c r="P8" i="8" s="1"/>
  <c r="Y17" i="8"/>
  <c r="P17" i="8" s="1"/>
  <c r="Y32" i="8"/>
  <c r="P32" i="8" s="1"/>
  <c r="Y9" i="8"/>
  <c r="P9" i="8" s="1"/>
  <c r="Y48" i="8"/>
  <c r="Y18" i="8"/>
  <c r="P18" i="8" s="1"/>
  <c r="Y26" i="8"/>
  <c r="P26" i="8" s="1"/>
  <c r="Y6" i="8"/>
  <c r="P6" i="8" s="1"/>
  <c r="Y49" i="8"/>
  <c r="Y50" i="8"/>
  <c r="Y15" i="8"/>
  <c r="P15" i="8" s="1"/>
  <c r="Y39" i="8"/>
  <c r="P39" i="8" s="1"/>
  <c r="Y34" i="8"/>
  <c r="P34" i="8" s="1"/>
  <c r="Y27" i="8"/>
  <c r="P27" i="8" s="1"/>
  <c r="Y35" i="8"/>
  <c r="P35" i="8" s="1"/>
  <c r="Y19" i="8"/>
  <c r="P19" i="8" s="1"/>
  <c r="Y40" i="8"/>
  <c r="P40" i="8" s="1"/>
  <c r="Y14" i="8"/>
  <c r="P14" i="8" s="1"/>
  <c r="Y41" i="8"/>
  <c r="P41" i="8" s="1"/>
  <c r="Y16" i="8"/>
  <c r="P16" i="8" s="1"/>
  <c r="Y51" i="8"/>
  <c r="Y10" i="8"/>
  <c r="P10" i="8" s="1"/>
  <c r="Y42" i="8"/>
  <c r="P42" i="8" s="1"/>
  <c r="Y11" i="8"/>
  <c r="P11" i="8" s="1"/>
  <c r="Y52" i="8"/>
  <c r="Y7" i="8"/>
  <c r="P7" i="8" s="1"/>
  <c r="Y53" i="8"/>
  <c r="Y20" i="8"/>
  <c r="P20" i="8" s="1"/>
  <c r="Y28" i="8"/>
  <c r="P28" i="8" s="1"/>
  <c r="Y21" i="8"/>
  <c r="P21" i="8" s="1"/>
  <c r="Y43" i="8"/>
  <c r="P43" i="8" s="1"/>
  <c r="Y5" i="8"/>
  <c r="P5" i="8" s="1"/>
  <c r="Y12" i="8"/>
  <c r="P12" i="8" s="1"/>
  <c r="Y4" i="8"/>
  <c r="P4" i="8" s="1"/>
  <c r="Y22" i="8"/>
  <c r="P22" i="8" s="1"/>
  <c r="Y29" i="8"/>
  <c r="P29" i="8" s="1"/>
  <c r="Y13" i="8"/>
  <c r="P13" i="8" s="1"/>
  <c r="Y30" i="8"/>
  <c r="P30" i="8" s="1"/>
  <c r="Y31" i="8"/>
  <c r="P31" i="8" s="1"/>
  <c r="Y36" i="8"/>
  <c r="P36" i="8" s="1"/>
  <c r="Y45" i="8"/>
  <c r="Y46" i="8"/>
  <c r="Y44" i="8"/>
  <c r="L45" i="8"/>
  <c r="M45" i="8"/>
  <c r="N45" i="8"/>
  <c r="O45" i="8"/>
  <c r="L46" i="8"/>
  <c r="M46" i="8"/>
  <c r="N46" i="8"/>
  <c r="O46" i="8"/>
  <c r="L37" i="8"/>
  <c r="M37" i="8"/>
  <c r="N37" i="8"/>
  <c r="O37" i="8"/>
  <c r="L38" i="8"/>
  <c r="M38" i="8"/>
  <c r="N38" i="8"/>
  <c r="O38" i="8"/>
  <c r="L23" i="8"/>
  <c r="M23" i="8"/>
  <c r="N23" i="8"/>
  <c r="O23" i="8"/>
  <c r="L47" i="8"/>
  <c r="M47" i="8"/>
  <c r="N47" i="8"/>
  <c r="O47" i="8"/>
  <c r="L33" i="8"/>
  <c r="M33" i="8"/>
  <c r="N33" i="8"/>
  <c r="O33" i="8"/>
  <c r="L24" i="8"/>
  <c r="M24" i="8"/>
  <c r="N24" i="8"/>
  <c r="O24" i="8"/>
  <c r="L3" i="8"/>
  <c r="M3" i="8"/>
  <c r="N3" i="8"/>
  <c r="O3" i="8"/>
  <c r="L25" i="8"/>
  <c r="M25" i="8"/>
  <c r="N25" i="8"/>
  <c r="O25" i="8"/>
  <c r="L8" i="8"/>
  <c r="M8" i="8"/>
  <c r="N8" i="8"/>
  <c r="O8" i="8"/>
  <c r="L17" i="8"/>
  <c r="M17" i="8"/>
  <c r="N17" i="8"/>
  <c r="O17" i="8"/>
  <c r="L32" i="8"/>
  <c r="M32" i="8"/>
  <c r="N32" i="8"/>
  <c r="O32" i="8"/>
  <c r="L9" i="8"/>
  <c r="M9" i="8"/>
  <c r="N9" i="8"/>
  <c r="O9" i="8"/>
  <c r="L48" i="8"/>
  <c r="M48" i="8"/>
  <c r="N48" i="8"/>
  <c r="O48" i="8"/>
  <c r="L18" i="8"/>
  <c r="M18" i="8"/>
  <c r="N18" i="8"/>
  <c r="O18" i="8"/>
  <c r="L26" i="8"/>
  <c r="M26" i="8"/>
  <c r="N26" i="8"/>
  <c r="O26" i="8"/>
  <c r="L6" i="8"/>
  <c r="M6" i="8"/>
  <c r="N6" i="8"/>
  <c r="O6" i="8"/>
  <c r="L49" i="8"/>
  <c r="M49" i="8"/>
  <c r="N49" i="8"/>
  <c r="O49" i="8"/>
  <c r="L50" i="8"/>
  <c r="M50" i="8"/>
  <c r="N50" i="8"/>
  <c r="O50" i="8"/>
  <c r="L15" i="8"/>
  <c r="M15" i="8"/>
  <c r="N15" i="8"/>
  <c r="O15" i="8"/>
  <c r="L39" i="8"/>
  <c r="M39" i="8"/>
  <c r="N39" i="8"/>
  <c r="O39" i="8"/>
  <c r="L34" i="8"/>
  <c r="M34" i="8"/>
  <c r="N34" i="8"/>
  <c r="O34" i="8"/>
  <c r="L27" i="8"/>
  <c r="M27" i="8"/>
  <c r="N27" i="8"/>
  <c r="O27" i="8"/>
  <c r="L35" i="8"/>
  <c r="M35" i="8"/>
  <c r="N35" i="8"/>
  <c r="O35" i="8"/>
  <c r="L19" i="8"/>
  <c r="M19" i="8"/>
  <c r="N19" i="8"/>
  <c r="O19" i="8"/>
  <c r="L40" i="8"/>
  <c r="M40" i="8"/>
  <c r="N40" i="8"/>
  <c r="O40" i="8"/>
  <c r="L14" i="8"/>
  <c r="M14" i="8"/>
  <c r="N14" i="8"/>
  <c r="O14" i="8"/>
  <c r="L41" i="8"/>
  <c r="M41" i="8"/>
  <c r="N41" i="8"/>
  <c r="O41" i="8"/>
  <c r="L16" i="8"/>
  <c r="M16" i="8"/>
  <c r="N16" i="8"/>
  <c r="O16" i="8"/>
  <c r="L51" i="8"/>
  <c r="M51" i="8"/>
  <c r="N51" i="8"/>
  <c r="O51" i="8"/>
  <c r="L10" i="8"/>
  <c r="M10" i="8"/>
  <c r="N10" i="8"/>
  <c r="O10" i="8"/>
  <c r="L42" i="8"/>
  <c r="M42" i="8"/>
  <c r="N42" i="8"/>
  <c r="O42" i="8"/>
  <c r="L11" i="8"/>
  <c r="M11" i="8"/>
  <c r="N11" i="8"/>
  <c r="O11" i="8"/>
  <c r="L52" i="8"/>
  <c r="M52" i="8"/>
  <c r="N52" i="8"/>
  <c r="O52" i="8"/>
  <c r="L7" i="8"/>
  <c r="M7" i="8"/>
  <c r="N7" i="8"/>
  <c r="O7" i="8"/>
  <c r="L53" i="8"/>
  <c r="M53" i="8"/>
  <c r="N53" i="8"/>
  <c r="O53" i="8"/>
  <c r="L20" i="8"/>
  <c r="M20" i="8"/>
  <c r="N20" i="8"/>
  <c r="O20" i="8"/>
  <c r="L28" i="8"/>
  <c r="M28" i="8"/>
  <c r="N28" i="8"/>
  <c r="O28" i="8"/>
  <c r="L21" i="8"/>
  <c r="M21" i="8"/>
  <c r="N21" i="8"/>
  <c r="O21" i="8"/>
  <c r="L43" i="8"/>
  <c r="M43" i="8"/>
  <c r="N43" i="8"/>
  <c r="O43" i="8"/>
  <c r="L5" i="8"/>
  <c r="M5" i="8"/>
  <c r="N5" i="8"/>
  <c r="O5" i="8"/>
  <c r="L12" i="8"/>
  <c r="M12" i="8"/>
  <c r="N12" i="8"/>
  <c r="O12" i="8"/>
  <c r="L4" i="8"/>
  <c r="M4" i="8"/>
  <c r="N4" i="8"/>
  <c r="O4" i="8"/>
  <c r="L22" i="8"/>
  <c r="M22" i="8"/>
  <c r="N22" i="8"/>
  <c r="O22" i="8"/>
  <c r="L29" i="8"/>
  <c r="M29" i="8"/>
  <c r="N29" i="8"/>
  <c r="O29" i="8"/>
  <c r="L13" i="8"/>
  <c r="M13" i="8"/>
  <c r="N13" i="8"/>
  <c r="O13" i="8"/>
  <c r="L30" i="8"/>
  <c r="M30" i="8"/>
  <c r="N30" i="8"/>
  <c r="O30" i="8"/>
  <c r="L31" i="8"/>
  <c r="M31" i="8"/>
  <c r="N31" i="8"/>
  <c r="O31" i="8"/>
  <c r="L36" i="8"/>
  <c r="M36" i="8"/>
  <c r="N36" i="8"/>
  <c r="O36" i="8"/>
  <c r="O44" i="8"/>
  <c r="N44" i="8"/>
  <c r="M44" i="8"/>
  <c r="L44" i="8"/>
</calcChain>
</file>

<file path=xl/sharedStrings.xml><?xml version="1.0" encoding="utf-8"?>
<sst xmlns="http://schemas.openxmlformats.org/spreadsheetml/2006/main" count="4189" uniqueCount="567">
  <si>
    <t>ID_VU</t>
  </si>
  <si>
    <t>CIS_VHB</t>
  </si>
  <si>
    <t>NAZ_MISTA</t>
  </si>
  <si>
    <t>Nanorg</t>
  </si>
  <si>
    <t>N-NO3</t>
  </si>
  <si>
    <t>DYJ_1100</t>
  </si>
  <si>
    <t>SVBF - Zňátky ČOV</t>
  </si>
  <si>
    <t>DYJ_1040</t>
  </si>
  <si>
    <t>Lacrum Velké Meziříčí ČOV</t>
  </si>
  <si>
    <t>DIAMO GEAM - ČDV Oslavany</t>
  </si>
  <si>
    <t>VAS Brno-venk. - Oslavany ČOV</t>
  </si>
  <si>
    <t>VAS Třebíč - Náměšť nad Oslavou ČOV</t>
  </si>
  <si>
    <t>VAS Žďár nad Sázavou - Velké Meziříčí ČOV</t>
  </si>
  <si>
    <t>DYJ_0990</t>
  </si>
  <si>
    <t>VAS Žďár nad Sázavou - Radostín n. O.  ČOV</t>
  </si>
  <si>
    <t>DYJ_1010</t>
  </si>
  <si>
    <t>Endis Velké Meziříčí ČOV</t>
  </si>
  <si>
    <t>DYJ_1020</t>
  </si>
  <si>
    <t>VAS Jihlava - Černá ČOV</t>
  </si>
  <si>
    <t>DYJ_0970</t>
  </si>
  <si>
    <t>VAS Žďár nad Sázavou - Bohdalov ČOV</t>
  </si>
  <si>
    <t>Obec Bory ČOV</t>
  </si>
  <si>
    <t>Obec Bory VK</t>
  </si>
  <si>
    <t>VAS Žďár nad Sázavou - Dolní Heřmanice VK</t>
  </si>
  <si>
    <t>DYJ_1060</t>
  </si>
  <si>
    <t>VAS Žďár nad Sázavou - Jabloňov VK</t>
  </si>
  <si>
    <t>VAS Žďár nad Sázavou - Měřín ČOV</t>
  </si>
  <si>
    <t>VAS Žďár nad Sázavou - Oslavice</t>
  </si>
  <si>
    <t>VAS Žďár nad Sázavou - Mostiště ÚV</t>
  </si>
  <si>
    <t>VAS Žďár nad Sázavou-Stránecká Zhoř VK</t>
  </si>
  <si>
    <t>DYJ_0960</t>
  </si>
  <si>
    <t>VAS Žďár nad Sázavou - Jámy ČOV</t>
  </si>
  <si>
    <t>DYJ_1070</t>
  </si>
  <si>
    <t>Obec Studenec ČOV</t>
  </si>
  <si>
    <t>DYJ_1080</t>
  </si>
  <si>
    <t>Věznice Rapotice, Lesní Jakubov</t>
  </si>
  <si>
    <t>DIAMO-GEAM - ČDV Pucov</t>
  </si>
  <si>
    <t>VAS Žďár nad Sázavou - Nové Veselí ČOV</t>
  </si>
  <si>
    <t>DYJ_1030</t>
  </si>
  <si>
    <t>VAS Třebíč - Horní Heřmanice ČOV</t>
  </si>
  <si>
    <t>DYJ_1005_J</t>
  </si>
  <si>
    <t>VAS Žďár nad Sázavou - Olší nad Oslavou ČOV</t>
  </si>
  <si>
    <t>VAS Třebíč - Sedlec ČOV</t>
  </si>
  <si>
    <t>VAS Třebíč - Vícenice u Náměště ČOV</t>
  </si>
  <si>
    <t>VAS Žďár nad Sázavou - Vídeň VK</t>
  </si>
  <si>
    <t>Obec Sazomín  ČOV</t>
  </si>
  <si>
    <t>Obec Pavlínov ČOV</t>
  </si>
  <si>
    <t>Obec Vatín ČOV</t>
  </si>
  <si>
    <t>Obec Dobrá Voda VK</t>
  </si>
  <si>
    <t>Metaldyne (Neumeyer CR) - NS1 a NS2</t>
  </si>
  <si>
    <t>DYJ_0980</t>
  </si>
  <si>
    <t>Obec Pavlov VK</t>
  </si>
  <si>
    <t>VAS Třebíč - Obce Rapotice - Sudice ČOV</t>
  </si>
  <si>
    <t>Obec Březník - VK</t>
  </si>
  <si>
    <t>Nemocnice sv. Zdislavy - Mostiště</t>
  </si>
  <si>
    <t>Městys Ostrov nad Oslavou VK</t>
  </si>
  <si>
    <t>nkt cables Velké Meziříčí (Kablo Elektro)</t>
  </si>
  <si>
    <t>Obec Arnolec - biolog. rybník</t>
  </si>
  <si>
    <t>Obec Vlčatín VK</t>
  </si>
  <si>
    <t>Obec Kladeruby nad Oslavou - VK</t>
  </si>
  <si>
    <t>AGRO-Měřín ČOV</t>
  </si>
  <si>
    <t>Obec Matějov VK</t>
  </si>
  <si>
    <t>Obec Ruda VK</t>
  </si>
  <si>
    <t>Obec Senorady VK</t>
  </si>
  <si>
    <t>VAS Žďár nad Sázavou - Netín VK</t>
  </si>
  <si>
    <t>Obec Znětínek VK</t>
  </si>
  <si>
    <t>Obec Březejc VK</t>
  </si>
  <si>
    <t>Obec Rudolec VK</t>
  </si>
  <si>
    <t>Obec Krásněves VK</t>
  </si>
  <si>
    <t>Obec Pozďatín ČOV</t>
  </si>
  <si>
    <t>BSK-5</t>
  </si>
  <si>
    <t>N-NH4</t>
  </si>
  <si>
    <t>P-V</t>
  </si>
  <si>
    <t>DYJ_1050</t>
  </si>
  <si>
    <t>id_VU</t>
  </si>
  <si>
    <t>Nazev_VU</t>
  </si>
  <si>
    <t>Oslava od pramene po Bohdalovský potok</t>
  </si>
  <si>
    <t>Bohdalovský potok od pramene po ústí do toku Oslava</t>
  </si>
  <si>
    <t>Oslava od toku Bohdalovský potok po vzdutí nádrže Mostište</t>
  </si>
  <si>
    <t>Znetský potok od pramene po ústí do toku Oslava</t>
  </si>
  <si>
    <t>Nádrž Mostište na toku Oslava</t>
  </si>
  <si>
    <t>Oslava od hráze nádrže Mostište po tok Balinka</t>
  </si>
  <si>
    <t>Balinka od pramene po Lavicský potok</t>
  </si>
  <si>
    <t>Svatoslavský potok od pramene po ústí do toku Balinka</t>
  </si>
  <si>
    <t>Balinka od toku Lavicský potok vcetne po ústí do toku Oslava</t>
  </si>
  <si>
    <t>Vodra od pramene po ústí do toku Oslava</t>
  </si>
  <si>
    <t>Polomina od pramene po ústí do toku Oslava</t>
  </si>
  <si>
    <t>Okarecký potok od pramene po ústí do toku Oslava</t>
  </si>
  <si>
    <t>Chvojnice od pramene po ústí do toku Oslava</t>
  </si>
  <si>
    <t>Oslava od toku Balinka po ústí do toku Jihlava</t>
  </si>
  <si>
    <t>SumOfQa_m3_s</t>
  </si>
  <si>
    <t>q</t>
  </si>
  <si>
    <t>Qa_neovl</t>
  </si>
  <si>
    <t>plocha</t>
  </si>
  <si>
    <t>plocha_celk</t>
  </si>
  <si>
    <t>Název místa vpouštění</t>
  </si>
  <si>
    <t>účinnost (%)</t>
  </si>
  <si>
    <t>Pcelk</t>
  </si>
  <si>
    <t>BSK5 (kg/rok)</t>
  </si>
  <si>
    <t>N-NH4 (kg/rok)</t>
  </si>
  <si>
    <t>Nanorg (kg/rok)</t>
  </si>
  <si>
    <t>Pcelk (kg/rok)</t>
  </si>
  <si>
    <t>Látkové vypouštění a vypočtená účinnost odstraňování</t>
  </si>
  <si>
    <t>Efekt při dosažení republikové průměrné účinnosti pro danou kategorii dle EO</t>
  </si>
  <si>
    <t>?</t>
  </si>
  <si>
    <t>BSK</t>
  </si>
  <si>
    <t>Body za efekty</t>
  </si>
  <si>
    <t>Pořadí (priorita)</t>
  </si>
  <si>
    <t>body celkem</t>
  </si>
  <si>
    <t>a</t>
  </si>
  <si>
    <t>A</t>
  </si>
  <si>
    <t>DYJ203105</t>
  </si>
  <si>
    <t>Odstranění komunálního znečištění v povodí VN Mostiště</t>
  </si>
  <si>
    <t>B</t>
  </si>
  <si>
    <t>2</t>
  </si>
  <si>
    <t>DYJ203109</t>
  </si>
  <si>
    <t>Omezení obsahu fosforu ve vybraných útvarech povrchových vod v povodí vodárenských nádrží</t>
  </si>
  <si>
    <t>DYJ207020</t>
  </si>
  <si>
    <t>Jámy, Kanalizace a ČOV Jámy (DY100337)</t>
  </si>
  <si>
    <t>3</t>
  </si>
  <si>
    <t>DYJ207013</t>
  </si>
  <si>
    <t>Bohdalov, Vybudování nové ČOV a přivaděče Bohdalov, rekonstrukce kanalizace (DY100159)</t>
  </si>
  <si>
    <t>DYJ207026</t>
  </si>
  <si>
    <t>Pokojov, Splašková kanalizace a ČOV Pokojov (DY100160)</t>
  </si>
  <si>
    <t>DYJ207320</t>
  </si>
  <si>
    <t>Rudolec, Kanalizace Rudolec (DY100160)</t>
  </si>
  <si>
    <t>DYJ207075</t>
  </si>
  <si>
    <t>Netín, Netín - výstavba kanalizace a ČOV</t>
  </si>
  <si>
    <t>DYJ207271</t>
  </si>
  <si>
    <t>Sklené nad Oslavou, Kanalizace a ČOV v obci Sklené nad Oslavou</t>
  </si>
  <si>
    <t>DYJ207272</t>
  </si>
  <si>
    <t>Kněževes, Kanalizace Kněževes</t>
  </si>
  <si>
    <t>DYJ207086</t>
  </si>
  <si>
    <t>Velké Meziříčí, ČOV a splašková kanalizace Olší nad Oslavou</t>
  </si>
  <si>
    <t>DYJ207076</t>
  </si>
  <si>
    <t>Vídeň, Splašková kanalizace obce Vídeň</t>
  </si>
  <si>
    <t>DYJ207012</t>
  </si>
  <si>
    <t>Měřín, Intenzifikace a rekonstrukce ČOV Měřín, dostavba kanalizace (DY100157)</t>
  </si>
  <si>
    <t>DYJ207087</t>
  </si>
  <si>
    <t>Stránecká Zhoř a Kochánov, Splašková kanalizace Stránecká Zhoř (DY100157)</t>
  </si>
  <si>
    <t>DYJ207017</t>
  </si>
  <si>
    <t>Horní Heřmanice, Třebíčsko - dostavba a rekonstrukce vodovodů a kanalizací - 1 Horní Heřmanice - dostavba a rekonstrukce ČOV (DY100315)</t>
  </si>
  <si>
    <t>DYJ207054</t>
  </si>
  <si>
    <t>Vícenice u Náměště nad Oslavou, Dostavba a rekonstrukce kanalizace a ČOV Vícenice u Náměště nad Oslavou (DY100316)</t>
  </si>
  <si>
    <t>DYJ207021</t>
  </si>
  <si>
    <t>Stanoviště, Výstavba ČOV a kanalizace Stanoviště (DY100362)</t>
  </si>
  <si>
    <t>DYJ207033</t>
  </si>
  <si>
    <t>Náměšť nad Oslavou, Třebíčsko – vodohospodářská infrastruktura – 5 Náměšť nad Oslavou – kanalizace (DY100126)</t>
  </si>
  <si>
    <t>DYJ207085</t>
  </si>
  <si>
    <t>Velké Meziříčí, Napojení místních částí - výstavba splaškové kanalizace</t>
  </si>
  <si>
    <t>DYJ207147</t>
  </si>
  <si>
    <t>Naloučany a Ocmanice, Kanalizace a ČOV pro obce Naloučany a Ocmanice</t>
  </si>
  <si>
    <t>DYJ207148</t>
  </si>
  <si>
    <t>Jasenice, Kanalizace a ČOV Jasenice</t>
  </si>
  <si>
    <t>DYJ207170</t>
  </si>
  <si>
    <t>Březník, Výstavba kanalizace a ČOV Březník (DY100306)</t>
  </si>
  <si>
    <t>DYJ207171</t>
  </si>
  <si>
    <t>Kuroslepy, Výstavba kanalizace a ČOV Kuroslepy (DY100306)</t>
  </si>
  <si>
    <t>DYJ207273</t>
  </si>
  <si>
    <t>Čikov, Kanalizace a ČOV Čikov</t>
  </si>
  <si>
    <t>DYJ210003</t>
  </si>
  <si>
    <t>SEZ - VELAMOS a.s. Náměšť n Oslavou (DY130037)</t>
  </si>
  <si>
    <t>DYJ207335</t>
  </si>
  <si>
    <t>Kralice nad Oslavou, ČOV a kanalizace Kralice nad Oslavou</t>
  </si>
  <si>
    <t>Typ opatření</t>
  </si>
  <si>
    <t>Název opatření</t>
  </si>
  <si>
    <t>Identifikátor opatření</t>
  </si>
  <si>
    <t>Útvar povrchových vod</t>
  </si>
  <si>
    <t>Opatření A v Plánech povodí (Ano/Ne)</t>
  </si>
  <si>
    <t>Identifikátor vypouštění</t>
  </si>
  <si>
    <t>útvar povrchových vod</t>
  </si>
  <si>
    <t>mil. Kč</t>
  </si>
  <si>
    <t>zelená - útvary pod VN Mostiště</t>
  </si>
  <si>
    <t>červená - priorita opatření 1</t>
  </si>
  <si>
    <t>oranžová - priorita opatření 2</t>
  </si>
  <si>
    <t>zelená - povodí pod VN Mostiště</t>
  </si>
  <si>
    <t>Celkový odhad nákladů v Plánech povodí mimo povodí VN Mostiště</t>
  </si>
  <si>
    <t>FID</t>
  </si>
  <si>
    <t>Shape *</t>
  </si>
  <si>
    <t>FID_vyp201</t>
  </si>
  <si>
    <t>ID</t>
  </si>
  <si>
    <t>ROK</t>
  </si>
  <si>
    <t>ODB_VYP</t>
  </si>
  <si>
    <t>TOK_PODZ</t>
  </si>
  <si>
    <t>NAZ_MIS_2</t>
  </si>
  <si>
    <t>ICO_PS</t>
  </si>
  <si>
    <t>ICO_PROV</t>
  </si>
  <si>
    <t>KATASTR</t>
  </si>
  <si>
    <t>KATASTR_C</t>
  </si>
  <si>
    <t>OBEC</t>
  </si>
  <si>
    <t>OBEC_C</t>
  </si>
  <si>
    <t>OKRES</t>
  </si>
  <si>
    <t>OKRES_C</t>
  </si>
  <si>
    <t>KRAJ</t>
  </si>
  <si>
    <t>KRAJ_C</t>
  </si>
  <si>
    <t>HG_RAJON</t>
  </si>
  <si>
    <t>VHPOV_VYD</t>
  </si>
  <si>
    <t>CJ_VH_POV</t>
  </si>
  <si>
    <t>DAT_VYD</t>
  </si>
  <si>
    <t>DAT_PL_DO</t>
  </si>
  <si>
    <t>M3_ROK</t>
  </si>
  <si>
    <t>M3_MES</t>
  </si>
  <si>
    <t>L_S</t>
  </si>
  <si>
    <t>TOK</t>
  </si>
  <si>
    <t>RKM</t>
  </si>
  <si>
    <t>BREH</t>
  </si>
  <si>
    <t>KOTA</t>
  </si>
  <si>
    <t>CHP</t>
  </si>
  <si>
    <t>MC</t>
  </si>
  <si>
    <t>CP</t>
  </si>
  <si>
    <t>PUV_ODB_V</t>
  </si>
  <si>
    <t>ZACH_JIM</t>
  </si>
  <si>
    <t>ZACH_STO</t>
  </si>
  <si>
    <t>ZACH_STU</t>
  </si>
  <si>
    <t>ZACH_VRT</t>
  </si>
  <si>
    <t>POC_JIM</t>
  </si>
  <si>
    <t>POC_STO</t>
  </si>
  <si>
    <t>POC_STU</t>
  </si>
  <si>
    <t>POC_VRT</t>
  </si>
  <si>
    <t>POC_CELK</t>
  </si>
  <si>
    <t>ZP_UPR_V</t>
  </si>
  <si>
    <t>EX_COV</t>
  </si>
  <si>
    <t>BIOL_CIS</t>
  </si>
  <si>
    <t>TYP_KANAL</t>
  </si>
  <si>
    <t>POC_NAP_OB</t>
  </si>
  <si>
    <t>X_JTSK</t>
  </si>
  <si>
    <t>Y_JTSK</t>
  </si>
  <si>
    <t>Q_A</t>
  </si>
  <si>
    <t>Q_M</t>
  </si>
  <si>
    <t>Q_MZP</t>
  </si>
  <si>
    <t>MVM1</t>
  </si>
  <si>
    <t>MVM2</t>
  </si>
  <si>
    <t>MVM3</t>
  </si>
  <si>
    <t>MVM4</t>
  </si>
  <si>
    <t>MVM5</t>
  </si>
  <si>
    <t>MVM6</t>
  </si>
  <si>
    <t>MVM7</t>
  </si>
  <si>
    <t>MVM8</t>
  </si>
  <si>
    <t>MVM9</t>
  </si>
  <si>
    <t>MVM10</t>
  </si>
  <si>
    <t>MVM11</t>
  </si>
  <si>
    <t>MVM12</t>
  </si>
  <si>
    <t>RVM</t>
  </si>
  <si>
    <t>MHV1</t>
  </si>
  <si>
    <t>MHV2</t>
  </si>
  <si>
    <t>MHV3</t>
  </si>
  <si>
    <t>MHV4</t>
  </si>
  <si>
    <t>MHV5</t>
  </si>
  <si>
    <t>MHV6</t>
  </si>
  <si>
    <t>MHV7</t>
  </si>
  <si>
    <t>MHV8</t>
  </si>
  <si>
    <t>MHV9</t>
  </si>
  <si>
    <t>MHV10</t>
  </si>
  <si>
    <t>MHV11</t>
  </si>
  <si>
    <t>MHV12</t>
  </si>
  <si>
    <t>RHV</t>
  </si>
  <si>
    <t>RVMPN</t>
  </si>
  <si>
    <t>ZP_MER_MN</t>
  </si>
  <si>
    <t>ZP_MER_JAK</t>
  </si>
  <si>
    <t>OKEC</t>
  </si>
  <si>
    <t>KOD</t>
  </si>
  <si>
    <t>OD_P_CHL</t>
  </si>
  <si>
    <t>OD_C_CHL</t>
  </si>
  <si>
    <t>OD_ZAVL</t>
  </si>
  <si>
    <t>OD_ZIV_V</t>
  </si>
  <si>
    <t>OD_PR_T</t>
  </si>
  <si>
    <t>OD_VER_V</t>
  </si>
  <si>
    <t>OD_OST</t>
  </si>
  <si>
    <t>OD_PLZ_PMV</t>
  </si>
  <si>
    <t>MN_DODANE</t>
  </si>
  <si>
    <t>V_D_P_CHL</t>
  </si>
  <si>
    <t>V_D_C_CHL</t>
  </si>
  <si>
    <t>V_D_PR</t>
  </si>
  <si>
    <t>V_D_VK</t>
  </si>
  <si>
    <t>V_D_DUL</t>
  </si>
  <si>
    <t>V_D_OST</t>
  </si>
  <si>
    <t>V_P_POV</t>
  </si>
  <si>
    <t>V_P_POD</t>
  </si>
  <si>
    <t>V_P_VK</t>
  </si>
  <si>
    <t>V_P_MV</t>
  </si>
  <si>
    <t>V_P_DV</t>
  </si>
  <si>
    <t>V_P_JP</t>
  </si>
  <si>
    <t>CA0020</t>
  </si>
  <si>
    <t>CA0015</t>
  </si>
  <si>
    <t>BA0055</t>
  </si>
  <si>
    <t>BA0060</t>
  </si>
  <si>
    <t>CC0020</t>
  </si>
  <si>
    <t>NANORG</t>
  </si>
  <si>
    <t>CC0055</t>
  </si>
  <si>
    <t>CA0020_PRO</t>
  </si>
  <si>
    <t>CA0015_PRO</t>
  </si>
  <si>
    <t>BA0055_PRO</t>
  </si>
  <si>
    <t>BA0060_PRO</t>
  </si>
  <si>
    <t>CC0020_PRO</t>
  </si>
  <si>
    <t>NANORG_PRO</t>
  </si>
  <si>
    <t>CC0055_PRO</t>
  </si>
  <si>
    <t>FID_povodi</t>
  </si>
  <si>
    <t>Id_1</t>
  </si>
  <si>
    <t>Point M</t>
  </si>
  <si>
    <t>V</t>
  </si>
  <si>
    <t>T</t>
  </si>
  <si>
    <t>j14</t>
  </si>
  <si>
    <t>Senorady</t>
  </si>
  <si>
    <t>Brno-venkov</t>
  </si>
  <si>
    <t>CZ0623</t>
  </si>
  <si>
    <t>Jihomoravský</t>
  </si>
  <si>
    <t>CZ0620</t>
  </si>
  <si>
    <t>Městský úřad Ivančice</t>
  </si>
  <si>
    <t>MI/5052/2010/EK</t>
  </si>
  <si>
    <t>Senoradský p.</t>
  </si>
  <si>
    <t>střed</t>
  </si>
  <si>
    <t xml:space="preserve"> </t>
  </si>
  <si>
    <t>4-16-02-0920-0-00</t>
  </si>
  <si>
    <t>false</t>
  </si>
  <si>
    <t>jednotná</t>
  </si>
  <si>
    <t>odhad</t>
  </si>
  <si>
    <t>VAS Třebíč - Obec Kladeruby nad Oslavou - VK</t>
  </si>
  <si>
    <t>Kladeruby nad Oslavou</t>
  </si>
  <si>
    <t>Třebíč</t>
  </si>
  <si>
    <t>CZ0614</t>
  </si>
  <si>
    <t>Vysočina</t>
  </si>
  <si>
    <t>CZ0610</t>
  </si>
  <si>
    <t>OkÚ-RŽP Třebíč</t>
  </si>
  <si>
    <t>OUTR 1360/2002-Ve</t>
  </si>
  <si>
    <t>PP Oslavy v km 20,4</t>
  </si>
  <si>
    <t>pravý</t>
  </si>
  <si>
    <t>4-16-02-0790-0-00</t>
  </si>
  <si>
    <t>odvození</t>
  </si>
  <si>
    <t>měření</t>
  </si>
  <si>
    <t>Březník</t>
  </si>
  <si>
    <t>Městský úřad Náměšť nad Oslavou</t>
  </si>
  <si>
    <t>MNnO 621/2004ŽP-Sch + MNnO4026/09/ŽP/Such</t>
  </si>
  <si>
    <t>PP Oslavy - Luh (od Březníku)</t>
  </si>
  <si>
    <t>4-16-02-0820-0-00</t>
  </si>
  <si>
    <t>Sudice u Náměště nad Oslavou</t>
  </si>
  <si>
    <t>Sudice</t>
  </si>
  <si>
    <t>OUTR 1606/4/2002-Št</t>
  </si>
  <si>
    <t>Sudický p.</t>
  </si>
  <si>
    <t>levý</t>
  </si>
  <si>
    <t>4-16-02-0890-0-00</t>
  </si>
  <si>
    <t>true</t>
  </si>
  <si>
    <t>oddílná</t>
  </si>
  <si>
    <t>Sedlec u Náměště nad Oslavou</t>
  </si>
  <si>
    <t>Sedlec</t>
  </si>
  <si>
    <t>PP Oslavy v km 27,9 - Hučák</t>
  </si>
  <si>
    <t>Lesní Jakubov</t>
  </si>
  <si>
    <t>ČJ/MNnO 775/12/ŽPŽ/Such</t>
  </si>
  <si>
    <t>Jakubovský potok (LP Chvojnice)</t>
  </si>
  <si>
    <t>4-16-02-0860-0-00</t>
  </si>
  <si>
    <t>Zňátky</t>
  </si>
  <si>
    <t>Náměšť nad Oslavou</t>
  </si>
  <si>
    <t>106.20-4151/99-231/PP</t>
  </si>
  <si>
    <t>Oslava</t>
  </si>
  <si>
    <t>4-16-02-0750-0-00</t>
  </si>
  <si>
    <t>MNnO 4902/12/ŽPŽ/Such</t>
  </si>
  <si>
    <t>Vícenice u Náměště nad Oslavou</t>
  </si>
  <si>
    <t>OUTR36/2/2002-Št + MNnO 4835/11/ŽPŽ/Such</t>
  </si>
  <si>
    <t>PP Okareckého potoka v km 1,6</t>
  </si>
  <si>
    <t>4-16-02-0780-0-00</t>
  </si>
  <si>
    <t>výpočet</t>
  </si>
  <si>
    <t>Studenec u Třebíče</t>
  </si>
  <si>
    <t>Studenec</t>
  </si>
  <si>
    <t>ČJ 3239/06/ŽP/Such</t>
  </si>
  <si>
    <t>Okarecký p.</t>
  </si>
  <si>
    <t>4-16-02-0760-0-00</t>
  </si>
  <si>
    <t>COLAS CZ - kamenolom Vícenice, vyp. důlních vod</t>
  </si>
  <si>
    <t>Krajský úřad Kraje Vysočina</t>
  </si>
  <si>
    <t>KUJI 62314/2013</t>
  </si>
  <si>
    <t>jiná</t>
  </si>
  <si>
    <t>Obec Újezd u Rosic ČOV</t>
  </si>
  <si>
    <t>Újezd u Rosic</t>
  </si>
  <si>
    <t>ČJ/MNnO 400/11/ŽP/Such</t>
  </si>
  <si>
    <t>Chvojnice</t>
  </si>
  <si>
    <t>4-16-02-0840-0-00</t>
  </si>
  <si>
    <t>Pozďatín</t>
  </si>
  <si>
    <t>Městský úřad Třebíč</t>
  </si>
  <si>
    <t>OŽP 81001/14-SPIS 13634/2014/Sv</t>
  </si>
  <si>
    <t>bezejmenný tok</t>
  </si>
  <si>
    <t>Pucov</t>
  </si>
  <si>
    <t>KUJI 553/2012</t>
  </si>
  <si>
    <t>Jasinka</t>
  </si>
  <si>
    <t>4-16-02-0720-0-00</t>
  </si>
  <si>
    <t>VAS Třebíč - Budišov ČOV</t>
  </si>
  <si>
    <t>Budišov</t>
  </si>
  <si>
    <t>OŽP 1893/2007-1709/07/Kr + OŽP 62576/14</t>
  </si>
  <si>
    <t>Kundelovský p.</t>
  </si>
  <si>
    <t>4-16-02-0560-0-00</t>
  </si>
  <si>
    <t>VAS Žďár n.S. - Dolní Heřmanice ČOV</t>
  </si>
  <si>
    <t>j14 opraveno</t>
  </si>
  <si>
    <t>Dolní Heřmanice</t>
  </si>
  <si>
    <t>Žďár nad Sázavou</t>
  </si>
  <si>
    <t>CZ0615</t>
  </si>
  <si>
    <t>Městský úřad Velké Meziříčí</t>
  </si>
  <si>
    <t>ŽP/42996/2009/1154/2009-KE</t>
  </si>
  <si>
    <t>4-16-02-0570-0-00</t>
  </si>
  <si>
    <t>Ruda u Velkého Meziříčí</t>
  </si>
  <si>
    <t>Ruda</t>
  </si>
  <si>
    <t>ŽP/8605/2009/906/2009-KE</t>
  </si>
  <si>
    <t>Komárovský potok</t>
  </si>
  <si>
    <t>4-16-02-0580-0-00</t>
  </si>
  <si>
    <t>Vlčatín</t>
  </si>
  <si>
    <t>OŽP69318/14-SPIS12027/2014/Sv</t>
  </si>
  <si>
    <t>Oslavička</t>
  </si>
  <si>
    <t>4-16-02-0520-0-00</t>
  </si>
  <si>
    <t>Jabloňov u Velkého Meziříčí</t>
  </si>
  <si>
    <t>Jabloňov</t>
  </si>
  <si>
    <t>OkÚ-RŽP Žďár nad Sázavou</t>
  </si>
  <si>
    <t>2077/93-Me</t>
  </si>
  <si>
    <t>Polomina</t>
  </si>
  <si>
    <t>Horní Heřmanice</t>
  </si>
  <si>
    <t>OŽP 1635/2007-1479/07/Ver</t>
  </si>
  <si>
    <t>Heřmanický p.</t>
  </si>
  <si>
    <t>4-16-02-0420-0-00</t>
  </si>
  <si>
    <t>Březejc</t>
  </si>
  <si>
    <t>ŽP/36786/2007/319/2008-KE</t>
  </si>
  <si>
    <t>Podhoří</t>
  </si>
  <si>
    <t>Velké Meziříčí</t>
  </si>
  <si>
    <t>KUJI 91963/2009</t>
  </si>
  <si>
    <t>4-16-02-0470-0-00</t>
  </si>
  <si>
    <t>Obec Uhřínov VK</t>
  </si>
  <si>
    <t>Uhřínov u Velkého Meziříčí</t>
  </si>
  <si>
    <t>Uhřínov</t>
  </si>
  <si>
    <t>ŽP/8289/2004-KE</t>
  </si>
  <si>
    <t>Balinka</t>
  </si>
  <si>
    <t>4-16-02-0360-0-00</t>
  </si>
  <si>
    <t>ŽP/12145/2012/2375/2012-vrano</t>
  </si>
  <si>
    <t>4-16-02-0460-0-00</t>
  </si>
  <si>
    <t>Pavlínov</t>
  </si>
  <si>
    <t>ŽP/26960/2007/1567/2007-vrano+ŽP/7035/2009/359/2009</t>
  </si>
  <si>
    <t>Pohořílský p.</t>
  </si>
  <si>
    <t>4-16-02-0370-0-00</t>
  </si>
  <si>
    <t>Obec Martinice u Velk. Meziříčí VK</t>
  </si>
  <si>
    <t>Martinice u Velkého Meziříčí</t>
  </si>
  <si>
    <t>Martinice</t>
  </si>
  <si>
    <t>ŽP/18881/2004-Vrano</t>
  </si>
  <si>
    <t>4-16-02-0240-0-00</t>
  </si>
  <si>
    <t>Stránecká Zhoř</t>
  </si>
  <si>
    <t>ŽPVOD2609/01/St</t>
  </si>
  <si>
    <t>4-16-02-0340-0-00</t>
  </si>
  <si>
    <t>Vídeň</t>
  </si>
  <si>
    <t>ŽP13809/2013/2755/2013-krivs</t>
  </si>
  <si>
    <t>4-16-02-0210-2-00</t>
  </si>
  <si>
    <t>ŽPVOD.2612/01/St.</t>
  </si>
  <si>
    <t>Mastník</t>
  </si>
  <si>
    <t>4-16-02-0220-0-00</t>
  </si>
  <si>
    <t>Mostiště u Velkého Meziříčí</t>
  </si>
  <si>
    <t>ŽP/44522/2007/1031/2008-KE</t>
  </si>
  <si>
    <t>Pustina u Měřína</t>
  </si>
  <si>
    <t>Měřín</t>
  </si>
  <si>
    <t>ŽP/37207/2010/1567/2010-vrano</t>
  </si>
  <si>
    <t>Světlý p.</t>
  </si>
  <si>
    <t>4-16-02-0320-0-00</t>
  </si>
  <si>
    <t>Dobrá Voda u Křižanova</t>
  </si>
  <si>
    <t>Dobrá Voda</t>
  </si>
  <si>
    <t>ŽP</t>
  </si>
  <si>
    <t>ŽP/19185/2006/590-KE</t>
  </si>
  <si>
    <t>Obec Blízkov ČOV</t>
  </si>
  <si>
    <t>Blízkov</t>
  </si>
  <si>
    <t>ŽP/17788/2007/1152/2007-vrano</t>
  </si>
  <si>
    <t>Černochovský potok</t>
  </si>
  <si>
    <t>4-16-02-0330-0-00</t>
  </si>
  <si>
    <t>Olší nad Oslavou</t>
  </si>
  <si>
    <t>ŽP/9625/2003-KE+ŽP/1358/2009/2479/2008-KE</t>
  </si>
  <si>
    <t>4-16-02-0210-1-00</t>
  </si>
  <si>
    <t>Netín</t>
  </si>
  <si>
    <t>Zátoky</t>
  </si>
  <si>
    <t>4-16-02-0160-0-00</t>
  </si>
  <si>
    <t>COLAS CZ - kamenolom Bory, vyp. důlních vod</t>
  </si>
  <si>
    <t>Horní Bory</t>
  </si>
  <si>
    <t>Bory</t>
  </si>
  <si>
    <t>KUJI 88090/2009</t>
  </si>
  <si>
    <t>4-16-02-0200-0-00</t>
  </si>
  <si>
    <t>j14 už nepojedou</t>
  </si>
  <si>
    <t>ŽP/5444/2004-KE</t>
  </si>
  <si>
    <t>Babačka</t>
  </si>
  <si>
    <t>Dolní Bory</t>
  </si>
  <si>
    <t>ŽP/30560/2011/1424/2011-vrano</t>
  </si>
  <si>
    <t>Černá</t>
  </si>
  <si>
    <t>ŽP/57332/2009/1660/2009-KE</t>
  </si>
  <si>
    <t>Křivý p.</t>
  </si>
  <si>
    <t>4-16-02-0310-0-00</t>
  </si>
  <si>
    <t>Obec Nadějov VK</t>
  </si>
  <si>
    <t>Nadějov</t>
  </si>
  <si>
    <t>Jihlava</t>
  </si>
  <si>
    <t>CZ0612</t>
  </si>
  <si>
    <t>Nadějovský p.</t>
  </si>
  <si>
    <t>4-16-02-0270-0-00</t>
  </si>
  <si>
    <t>Krásněves</t>
  </si>
  <si>
    <t>4-16-02-0150-0-00</t>
  </si>
  <si>
    <t>Arnolec</t>
  </si>
  <si>
    <t>Magistrát města Jihlava</t>
  </si>
  <si>
    <t>OŽP/7513/2007-4</t>
  </si>
  <si>
    <t>4-16-02-0260-0-00</t>
  </si>
  <si>
    <t>Pavlov</t>
  </si>
  <si>
    <t>Městský úřad Žďár nad Sázavou</t>
  </si>
  <si>
    <t>ŽP/1217/04/MB</t>
  </si>
  <si>
    <t>Pavlovský p.</t>
  </si>
  <si>
    <t>4-16-02-0130-0-00</t>
  </si>
  <si>
    <t>Obec Kněževes VK</t>
  </si>
  <si>
    <t>Kněževes nad Oslavou</t>
  </si>
  <si>
    <t>Kněževes</t>
  </si>
  <si>
    <t>ŽP/115/09/MB</t>
  </si>
  <si>
    <t>Radostín nad Oslavou</t>
  </si>
  <si>
    <t>ŽP/1781/10/MB</t>
  </si>
  <si>
    <t>Znětínek</t>
  </si>
  <si>
    <t>ŽP/1205/13/MB</t>
  </si>
  <si>
    <t>4-16-02-0120-0-00</t>
  </si>
  <si>
    <t>Rudolec</t>
  </si>
  <si>
    <t>ŽP/1620/07/MB</t>
  </si>
  <si>
    <t>Bohdalovský potok</t>
  </si>
  <si>
    <t>4-16-02-0080-0-00</t>
  </si>
  <si>
    <t>Ostrov nad Oslavou</t>
  </si>
  <si>
    <t>4-16-02-0070-0-00</t>
  </si>
  <si>
    <t>Bohdalov</t>
  </si>
  <si>
    <t>ŽP/1172/10/MB</t>
  </si>
  <si>
    <t>Obec Obyčtov ČOV</t>
  </si>
  <si>
    <t>Obyčtov</t>
  </si>
  <si>
    <t>ŽP/1371/10/MB</t>
  </si>
  <si>
    <t>4-16-02-0030-0-00</t>
  </si>
  <si>
    <t>Sazomín</t>
  </si>
  <si>
    <t>ŽP/1653/10/MB</t>
  </si>
  <si>
    <t>Nové Veselí</t>
  </si>
  <si>
    <t>ŽP/1783/10/MB</t>
  </si>
  <si>
    <t>4-16-02-0010-0-00</t>
  </si>
  <si>
    <t>Vatín</t>
  </si>
  <si>
    <t>ŽP/2098/05/MB</t>
  </si>
  <si>
    <t>Vatínský p.</t>
  </si>
  <si>
    <t>Jámy</t>
  </si>
  <si>
    <t>ŽP/1782/10/MB</t>
  </si>
  <si>
    <t>Matějov</t>
  </si>
  <si>
    <t>ŽP/636/09/MB</t>
  </si>
  <si>
    <t>ex_2012</t>
  </si>
  <si>
    <t>přirozený</t>
  </si>
  <si>
    <t>řeka</t>
  </si>
  <si>
    <t>DYJ</t>
  </si>
  <si>
    <t>dusík amoniakální, dusík dusičnanový, fosfor celkový, makrozoobentos, nikl a jeho sloučeniny - rozpuštěný, teplota vody</t>
  </si>
  <si>
    <t>acetochlor a jeho metabolity, biochemická spotřeba kyslíku 5-ti denní, dusík amoniakální, fosfor celkový, fytobentos, makrozoobentos, mangan, rozpuštěný kyslík, teplota vody</t>
  </si>
  <si>
    <t>biochemická spotřeba kyslíku 5-ti denní, dusík dusičnanový, fytobentos, makrozoobentos, olova a jeho sloučeniny - rozpuštěné, železo</t>
  </si>
  <si>
    <t>benzo[a]pyren, benzo[ghi]perylen, fluoranthen, MCPP , nikl a jeho sloučeniny - rozpuštěný</t>
  </si>
  <si>
    <t>fosfor celkový, nikl a jeho sloučeniny - rozpuštěný</t>
  </si>
  <si>
    <t>fytobentos, ryby</t>
  </si>
  <si>
    <t>dusík dusičnanový, fytobentos, nikl a jeho sloučeniny - rozpuštěný, teplota vody</t>
  </si>
  <si>
    <t>dusík dusičnanový, fosfor celkový, makrozoobentos, nikl a jeho sloučeniny - rozpuštěný</t>
  </si>
  <si>
    <t>acetochlor a jeho metabolity, fosfor celkový, fytobentos, makrozoobentos, Metabolity alachloru, reakce vody, teplota vody</t>
  </si>
  <si>
    <t>dusík dusičnanový, fosfor celkový</t>
  </si>
  <si>
    <t>benzo[a]pyren, benzo[ghi]perylen, fluoranthen, fosfor celkový, fytobentos, halogeny adsorbovatelné organicky vázané, makrofyta, makrozoobentos, nikl a jeho sloučeniny - rozpuštěný, teplota vody</t>
  </si>
  <si>
    <t>Identifikátor útvaru povrchových vod</t>
  </si>
  <si>
    <t>Typ VÚ</t>
  </si>
  <si>
    <t>Kategorie VÚ</t>
  </si>
  <si>
    <t>Zkratka dílčího povodí</t>
  </si>
  <si>
    <t>Cíle v roce 2015, kterých je třeba dosáhnout k roku 2021</t>
  </si>
  <si>
    <t>silně ovlivněný</t>
  </si>
  <si>
    <t>jezero</t>
  </si>
  <si>
    <t>fosfor celkový, fytoplankton, nikl a jeho sloučeniny - rozpuštěný, pH max., Průhlednost (m)</t>
  </si>
  <si>
    <t>dusík dusičnanový, nikl a jeho sloučeniny - rozpuštěný</t>
  </si>
  <si>
    <t>BSK5</t>
  </si>
  <si>
    <t>modrá - doplněno dle evidence 2014</t>
  </si>
  <si>
    <t>Odhad nákladů na ČOV (mil.Kč)</t>
  </si>
  <si>
    <t>Odhad nákladů (mil. Kč)</t>
  </si>
  <si>
    <t>Předpoklad realizace (plánovací cyklus)</t>
  </si>
  <si>
    <t>2. plánovací cyklus - zahájení realizace do roku 2018</t>
  </si>
  <si>
    <t>3. plánovací cyklus - zahájení realizace po roce 2018</t>
  </si>
  <si>
    <t>Odhad nákladů na řešení vybraných výustí a ČOV (bez uvažování rekonstrukce a rozšíření kanalizace) a mimo povodí VN Mostiště</t>
  </si>
  <si>
    <t>VAS Žďár nad Sázavou - Oslavice*</t>
  </si>
  <si>
    <t>*již neexistuje</t>
  </si>
  <si>
    <t>**</t>
  </si>
  <si>
    <t>**do sumy nezapočteno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</si>
</sst>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color indexed="8"/>
      <name val="Arial Narrow"/>
      <family val="2"/>
      <charset val="238"/>
    </font>
    <font>
      <b/>
      <sz val="11"/>
      <color indexed="8"/>
      <name val="Arial Narrow"/>
      <family val="2"/>
      <charset val="238"/>
    </font>
    <font>
      <sz val="11"/>
      <color rgb="FF00B0F0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indexed="13"/>
        <bgColor indexed="0"/>
      </patternFill>
    </fill>
    <fill>
      <patternFill patternType="solid">
        <fgColor rgb="FFFFFF00"/>
        <bgColor indexed="0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77">
    <xf numFmtId="0" fontId="0" fillId="0" borderId="0" xfId="0"/>
    <xf numFmtId="0" fontId="1" fillId="2" borderId="2" xfId="3" applyFont="1" applyFill="1" applyBorder="1" applyAlignment="1">
      <alignment horizontal="center"/>
    </xf>
    <xf numFmtId="0" fontId="1" fillId="0" borderId="1" xfId="3" applyFont="1" applyFill="1" applyBorder="1" applyAlignment="1">
      <alignment wrapText="1"/>
    </xf>
    <xf numFmtId="0" fontId="1" fillId="0" borderId="1" xfId="3" applyFont="1" applyFill="1" applyBorder="1" applyAlignment="1">
      <alignment horizontal="right" wrapText="1"/>
    </xf>
    <xf numFmtId="0" fontId="1" fillId="2" borderId="2" xfId="2" applyFont="1" applyFill="1" applyBorder="1" applyAlignment="1">
      <alignment horizontal="center"/>
    </xf>
    <xf numFmtId="0" fontId="1" fillId="0" borderId="1" xfId="2" applyFont="1" applyFill="1" applyBorder="1" applyAlignment="1">
      <alignment horizontal="right" wrapText="1"/>
    </xf>
    <xf numFmtId="0" fontId="1" fillId="0" borderId="1" xfId="2" applyFont="1" applyFill="1" applyBorder="1" applyAlignment="1">
      <alignment wrapText="1"/>
    </xf>
    <xf numFmtId="0" fontId="0" fillId="0" borderId="0" xfId="0" applyAlignment="1"/>
    <xf numFmtId="0" fontId="1" fillId="3" borderId="2" xfId="1" applyFont="1" applyFill="1" applyBorder="1" applyAlignment="1">
      <alignment horizontal="center" wrapText="1"/>
    </xf>
    <xf numFmtId="0" fontId="1" fillId="3" borderId="2" xfId="3" applyFont="1" applyFill="1" applyBorder="1" applyAlignment="1">
      <alignment horizontal="center"/>
    </xf>
    <xf numFmtId="0" fontId="1" fillId="4" borderId="2" xfId="1" applyFont="1" applyFill="1" applyBorder="1" applyAlignment="1">
      <alignment horizontal="center" wrapText="1"/>
    </xf>
    <xf numFmtId="0" fontId="1" fillId="2" borderId="2" xfId="4" applyFont="1" applyFill="1" applyBorder="1" applyAlignment="1">
      <alignment horizontal="center"/>
    </xf>
    <xf numFmtId="0" fontId="1" fillId="0" borderId="1" xfId="4" applyFont="1" applyFill="1" applyBorder="1" applyAlignment="1">
      <alignment horizontal="right" wrapText="1"/>
    </xf>
    <xf numFmtId="0" fontId="1" fillId="0" borderId="1" xfId="4" applyFont="1" applyFill="1" applyBorder="1" applyAlignment="1">
      <alignment wrapText="1"/>
    </xf>
    <xf numFmtId="0" fontId="1" fillId="3" borderId="3" xfId="1" applyFont="1" applyFill="1" applyBorder="1" applyAlignment="1">
      <alignment horizontal="center" wrapText="1"/>
    </xf>
    <xf numFmtId="0" fontId="0" fillId="8" borderId="0" xfId="0" applyFill="1"/>
    <xf numFmtId="0" fontId="0" fillId="0" borderId="4" xfId="0" applyBorder="1"/>
    <xf numFmtId="0" fontId="0" fillId="7" borderId="4" xfId="0" applyFill="1" applyBorder="1"/>
    <xf numFmtId="0" fontId="1" fillId="5" borderId="4" xfId="1" applyFont="1" applyFill="1" applyBorder="1" applyAlignment="1">
      <alignment horizontal="right"/>
    </xf>
    <xf numFmtId="0" fontId="1" fillId="5" borderId="4" xfId="1" applyFont="1" applyFill="1" applyBorder="1" applyAlignment="1"/>
    <xf numFmtId="164" fontId="1" fillId="0" borderId="4" xfId="1" applyNumberFormat="1" applyFont="1" applyFill="1" applyBorder="1" applyAlignment="1">
      <alignment horizontal="right"/>
    </xf>
    <xf numFmtId="1" fontId="0" fillId="0" borderId="4" xfId="0" applyNumberFormat="1" applyBorder="1"/>
    <xf numFmtId="0" fontId="0" fillId="5" borderId="4" xfId="0" applyFill="1" applyBorder="1"/>
    <xf numFmtId="0" fontId="1" fillId="6" borderId="4" xfId="1" applyFont="1" applyFill="1" applyBorder="1" applyAlignment="1">
      <alignment horizontal="right"/>
    </xf>
    <xf numFmtId="0" fontId="1" fillId="6" borderId="4" xfId="1" applyFont="1" applyFill="1" applyBorder="1" applyAlignment="1"/>
    <xf numFmtId="0" fontId="0" fillId="6" borderId="4" xfId="0" applyFill="1" applyBorder="1"/>
    <xf numFmtId="0" fontId="1" fillId="0" borderId="4" xfId="1" applyFont="1" applyFill="1" applyBorder="1" applyAlignment="1">
      <alignment horizontal="right"/>
    </xf>
    <xf numFmtId="0" fontId="1" fillId="0" borderId="4" xfId="1" applyFont="1" applyFill="1" applyBorder="1" applyAlignment="1"/>
    <xf numFmtId="164" fontId="2" fillId="0" borderId="4" xfId="1" applyNumberFormat="1" applyBorder="1" applyAlignment="1"/>
    <xf numFmtId="0" fontId="0" fillId="0" borderId="4" xfId="0" applyBorder="1" applyAlignment="1">
      <alignment horizontal="right"/>
    </xf>
    <xf numFmtId="0" fontId="5" fillId="0" borderId="7" xfId="1" applyFont="1" applyFill="1" applyBorder="1" applyAlignment="1"/>
    <xf numFmtId="0" fontId="4" fillId="0" borderId="0" xfId="0" applyFont="1"/>
    <xf numFmtId="0" fontId="4" fillId="0" borderId="4" xfId="0" applyFont="1" applyFill="1" applyBorder="1"/>
    <xf numFmtId="0" fontId="4" fillId="0" borderId="4" xfId="0" applyFont="1" applyBorder="1"/>
    <xf numFmtId="0" fontId="5" fillId="0" borderId="4" xfId="1" applyFont="1" applyFill="1" applyBorder="1" applyAlignment="1">
      <alignment horizontal="center" wrapText="1"/>
    </xf>
    <xf numFmtId="0" fontId="1" fillId="0" borderId="0" xfId="5" applyFont="1" applyFill="1" applyBorder="1" applyAlignment="1"/>
    <xf numFmtId="0" fontId="1" fillId="8" borderId="4" xfId="5" applyFont="1" applyFill="1" applyBorder="1" applyAlignment="1"/>
    <xf numFmtId="0" fontId="1" fillId="8" borderId="4" xfId="5" applyFont="1" applyFill="1" applyBorder="1" applyAlignment="1">
      <alignment horizontal="right"/>
    </xf>
    <xf numFmtId="0" fontId="1" fillId="7" borderId="4" xfId="5" applyFont="1" applyFill="1" applyBorder="1" applyAlignment="1"/>
    <xf numFmtId="0" fontId="1" fillId="0" borderId="4" xfId="5" applyFont="1" applyFill="1" applyBorder="1" applyAlignment="1"/>
    <xf numFmtId="0" fontId="1" fillId="0" borderId="4" xfId="5" applyFont="1" applyFill="1" applyBorder="1" applyAlignment="1">
      <alignment horizontal="right"/>
    </xf>
    <xf numFmtId="0" fontId="1" fillId="0" borderId="4" xfId="5" applyFont="1" applyFill="1" applyBorder="1" applyAlignment="1">
      <alignment horizontal="center"/>
    </xf>
    <xf numFmtId="0" fontId="1" fillId="0" borderId="4" xfId="5" applyFont="1" applyFill="1" applyBorder="1" applyAlignment="1">
      <alignment horizontal="center" wrapText="1"/>
    </xf>
    <xf numFmtId="0" fontId="1" fillId="8" borderId="4" xfId="5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4" xfId="0" applyFont="1" applyBorder="1" applyAlignment="1">
      <alignment wrapText="1"/>
    </xf>
    <xf numFmtId="14" fontId="0" fillId="0" borderId="0" xfId="0" applyNumberFormat="1"/>
    <xf numFmtId="0" fontId="6" fillId="0" borderId="0" xfId="0" applyFont="1"/>
    <xf numFmtId="0" fontId="7" fillId="0" borderId="4" xfId="6" applyFont="1" applyFill="1" applyBorder="1" applyAlignment="1">
      <alignment vertical="center" wrapText="1"/>
    </xf>
    <xf numFmtId="0" fontId="8" fillId="0" borderId="4" xfId="6" applyFont="1" applyFill="1" applyBorder="1" applyAlignment="1">
      <alignment horizontal="center" vertical="center" wrapText="1"/>
    </xf>
    <xf numFmtId="0" fontId="8" fillId="0" borderId="4" xfId="6" applyFont="1" applyFill="1" applyBorder="1" applyAlignment="1">
      <alignment horizontal="left" vertical="center" wrapText="1"/>
    </xf>
    <xf numFmtId="0" fontId="0" fillId="9" borderId="0" xfId="0" applyFill="1"/>
    <xf numFmtId="0" fontId="0" fillId="0" borderId="0" xfId="0" applyFill="1"/>
    <xf numFmtId="0" fontId="9" fillId="0" borderId="0" xfId="0" applyFont="1"/>
    <xf numFmtId="0" fontId="0" fillId="7" borderId="5" xfId="0" applyFill="1" applyBorder="1"/>
    <xf numFmtId="0" fontId="1" fillId="0" borderId="5" xfId="1" applyFont="1" applyFill="1" applyBorder="1" applyAlignment="1">
      <alignment horizontal="right"/>
    </xf>
    <xf numFmtId="0" fontId="1" fillId="0" borderId="5" xfId="1" applyFont="1" applyFill="1" applyBorder="1" applyAlignment="1"/>
    <xf numFmtId="164" fontId="1" fillId="0" borderId="5" xfId="1" applyNumberFormat="1" applyFont="1" applyFill="1" applyBorder="1" applyAlignment="1">
      <alignment horizontal="right"/>
    </xf>
    <xf numFmtId="164" fontId="2" fillId="0" borderId="5" xfId="1" applyNumberFormat="1" applyBorder="1" applyAlignment="1"/>
    <xf numFmtId="1" fontId="0" fillId="0" borderId="5" xfId="0" applyNumberFormat="1" applyBorder="1"/>
    <xf numFmtId="0" fontId="0" fillId="0" borderId="5" xfId="0" applyBorder="1" applyAlignment="1">
      <alignment horizontal="right"/>
    </xf>
    <xf numFmtId="0" fontId="0" fillId="0" borderId="5" xfId="0" applyBorder="1"/>
    <xf numFmtId="0" fontId="0" fillId="0" borderId="5" xfId="0" applyBorder="1" applyAlignment="1">
      <alignment horizontal="center" vertical="center"/>
    </xf>
    <xf numFmtId="0" fontId="1" fillId="7" borderId="4" xfId="2" applyFont="1" applyFill="1" applyBorder="1" applyAlignment="1">
      <alignment wrapText="1"/>
    </xf>
    <xf numFmtId="0" fontId="1" fillId="0" borderId="4" xfId="2" applyFont="1" applyFill="1" applyBorder="1" applyAlignment="1">
      <alignment wrapText="1"/>
    </xf>
    <xf numFmtId="0" fontId="1" fillId="10" borderId="4" xfId="1" applyFont="1" applyFill="1" applyBorder="1" applyAlignment="1"/>
    <xf numFmtId="0" fontId="1" fillId="8" borderId="4" xfId="5" applyFont="1" applyFill="1" applyBorder="1" applyAlignment="1">
      <alignment wrapText="1"/>
    </xf>
    <xf numFmtId="0" fontId="1" fillId="0" borderId="4" xfId="5" applyFont="1" applyFill="1" applyBorder="1" applyAlignment="1">
      <alignment wrapText="1"/>
    </xf>
    <xf numFmtId="0" fontId="4" fillId="0" borderId="4" xfId="0" applyFont="1" applyFill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5" fillId="0" borderId="5" xfId="1" applyFont="1" applyFill="1" applyBorder="1" applyAlignment="1">
      <alignment horizontal="center" wrapText="1"/>
    </xf>
    <xf numFmtId="0" fontId="5" fillId="0" borderId="6" xfId="1" applyFont="1" applyFill="1" applyBorder="1" applyAlignment="1">
      <alignment horizontal="center" wrapText="1"/>
    </xf>
  </cellXfs>
  <cellStyles count="7">
    <cellStyle name="Normálne" xfId="0" builtinId="0"/>
    <cellStyle name="Normální_cile_2021" xfId="6"/>
    <cellStyle name="Normální_List1" xfId="1"/>
    <cellStyle name="Normální_OP_PP" xfId="5"/>
    <cellStyle name="Normální_plochy" xfId="2"/>
    <cellStyle name="Normální_upovr_LT" xfId="3"/>
    <cellStyle name="Normální_zlepseni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>
    <pageSetUpPr fitToPage="1"/>
  </sheetPr>
  <dimension ref="A1:Y83"/>
  <sheetViews>
    <sheetView tabSelected="1" view="pageLayout" zoomScaleNormal="100" workbookViewId="0">
      <selection activeCell="I69" sqref="I69"/>
    </sheetView>
  </sheetViews>
  <sheetFormatPr defaultRowHeight="15" x14ac:dyDescent="0.25"/>
  <cols>
    <col min="1" max="1" width="16.140625" customWidth="1"/>
    <col min="2" max="2" width="12.28515625" customWidth="1"/>
    <col min="3" max="3" width="44.5703125" customWidth="1"/>
    <col min="12" max="12" width="12.42578125" customWidth="1"/>
    <col min="17" max="17" width="10.140625" customWidth="1"/>
    <col min="18" max="18" width="10.5703125" customWidth="1"/>
    <col min="19" max="19" width="10.42578125" style="47" customWidth="1"/>
  </cols>
  <sheetData>
    <row r="1" spans="1:25" ht="15" customHeight="1" x14ac:dyDescent="0.25">
      <c r="A1" s="73" t="s">
        <v>170</v>
      </c>
      <c r="B1" s="75" t="s">
        <v>169</v>
      </c>
      <c r="C1" s="75" t="s">
        <v>95</v>
      </c>
      <c r="D1" s="71" t="s">
        <v>102</v>
      </c>
      <c r="E1" s="71"/>
      <c r="F1" s="71"/>
      <c r="G1" s="71"/>
      <c r="H1" s="71"/>
      <c r="I1" s="71"/>
      <c r="J1" s="71"/>
      <c r="K1" s="71"/>
      <c r="L1" s="32" t="s">
        <v>103</v>
      </c>
      <c r="M1" s="32"/>
      <c r="N1" s="32"/>
      <c r="O1" s="32"/>
      <c r="P1" s="32"/>
      <c r="Q1" s="33"/>
      <c r="R1" s="33"/>
      <c r="S1" s="72" t="s">
        <v>168</v>
      </c>
    </row>
    <row r="2" spans="1:25" ht="60" x14ac:dyDescent="0.25">
      <c r="A2" s="74"/>
      <c r="B2" s="76"/>
      <c r="C2" s="76"/>
      <c r="D2" s="34" t="s">
        <v>98</v>
      </c>
      <c r="E2" s="34" t="s">
        <v>96</v>
      </c>
      <c r="F2" s="34" t="s">
        <v>99</v>
      </c>
      <c r="G2" s="34" t="s">
        <v>96</v>
      </c>
      <c r="H2" s="34" t="s">
        <v>100</v>
      </c>
      <c r="I2" s="34" t="s">
        <v>96</v>
      </c>
      <c r="J2" s="34" t="s">
        <v>101</v>
      </c>
      <c r="K2" s="34" t="s">
        <v>96</v>
      </c>
      <c r="L2" s="34" t="s">
        <v>98</v>
      </c>
      <c r="M2" s="34" t="s">
        <v>99</v>
      </c>
      <c r="N2" s="34" t="s">
        <v>100</v>
      </c>
      <c r="O2" s="34" t="s">
        <v>101</v>
      </c>
      <c r="P2" s="34" t="s">
        <v>106</v>
      </c>
      <c r="Q2" s="48" t="s">
        <v>107</v>
      </c>
      <c r="R2" s="48" t="s">
        <v>557</v>
      </c>
      <c r="S2" s="72"/>
      <c r="U2" s="8" t="s">
        <v>98</v>
      </c>
      <c r="V2" s="8" t="s">
        <v>99</v>
      </c>
      <c r="W2" s="10" t="s">
        <v>100</v>
      </c>
      <c r="X2" s="8" t="s">
        <v>101</v>
      </c>
      <c r="Y2" s="14" t="s">
        <v>108</v>
      </c>
    </row>
    <row r="3" spans="1:25" x14ac:dyDescent="0.25">
      <c r="A3" s="16" t="s">
        <v>13</v>
      </c>
      <c r="B3" s="18">
        <v>513951</v>
      </c>
      <c r="C3" s="19" t="s">
        <v>21</v>
      </c>
      <c r="D3" s="20">
        <v>2085.9975600128173</v>
      </c>
      <c r="E3" s="20">
        <v>56.550218449725328</v>
      </c>
      <c r="F3" s="20">
        <v>1918.2791200256347</v>
      </c>
      <c r="G3" s="20">
        <v>31.716418813347275</v>
      </c>
      <c r="H3" s="20">
        <v>1744.9493394540893</v>
      </c>
      <c r="I3" s="20"/>
      <c r="J3" s="20">
        <v>222.2268680038452</v>
      </c>
      <c r="K3" s="20">
        <v>35.36585658380919</v>
      </c>
      <c r="L3" s="21">
        <f>IF(ISERROR(VLOOKUP($B3,zlepseni!$A$2:$F$43,3,FALSE)),"",VLOOKUP($B3,zlepseni!$A$2:$F$43,3,FALSE))</f>
        <v>1365.856692008972</v>
      </c>
      <c r="M3" s="21">
        <f>IF(ISERROR(VLOOKUP($B3,zlepseni!$A$2:$F$43,4,FALSE)),"",VLOOKUP($B3,zlepseni!$A$2:$F$43,4,FALSE))</f>
        <v>1215.9583400192259</v>
      </c>
      <c r="N3" s="21">
        <f>IF(ISERROR(VLOOKUP($B3,zlepseni!$A$2:$F$43,5,FALSE)),"",VLOOKUP($B3,zlepseni!$A$2:$F$43,5,FALSE))</f>
        <v>1084.7296718654959</v>
      </c>
      <c r="O3" s="21">
        <f>IF(ISERROR(VLOOKUP($B3,zlepseni!$A$2:$F$43,6,FALSE)),"",VLOOKUP($B3,zlepseni!$A$2:$F$43,6,FALSE))</f>
        <v>101.88891705350875</v>
      </c>
      <c r="P3" s="16">
        <f t="shared" ref="P3:P43" si="0">Y3</f>
        <v>13</v>
      </c>
      <c r="Q3" s="22">
        <v>1</v>
      </c>
      <c r="R3" s="16">
        <v>4</v>
      </c>
      <c r="S3" s="45"/>
      <c r="T3" t="s">
        <v>565</v>
      </c>
      <c r="U3">
        <v>3</v>
      </c>
      <c r="V3">
        <v>4</v>
      </c>
      <c r="W3">
        <v>3</v>
      </c>
      <c r="X3">
        <v>3</v>
      </c>
      <c r="Y3">
        <f t="shared" ref="Y3:Y23" si="1">SUM(U3:X3)</f>
        <v>13</v>
      </c>
    </row>
    <row r="4" spans="1:25" x14ac:dyDescent="0.25">
      <c r="A4" s="17" t="s">
        <v>5</v>
      </c>
      <c r="B4" s="18">
        <v>519971</v>
      </c>
      <c r="C4" s="19" t="s">
        <v>63</v>
      </c>
      <c r="D4" s="20">
        <v>1661.9200286865234</v>
      </c>
      <c r="E4" s="20">
        <v>0</v>
      </c>
      <c r="F4" s="20">
        <v>556.48000717163086</v>
      </c>
      <c r="G4" s="20">
        <v>16.249758158687222</v>
      </c>
      <c r="H4" s="20">
        <v>708.74860927697387</v>
      </c>
      <c r="I4" s="20">
        <v>0</v>
      </c>
      <c r="J4" s="20">
        <v>177.18715231924347</v>
      </c>
      <c r="K4" s="20">
        <v>0</v>
      </c>
      <c r="L4" s="21">
        <f>IF(ISERROR(VLOOKUP($B4,zlepseni!$A$2:$F$43,3,FALSE)),"",VLOOKUP($B4,zlepseni!$A$2:$F$43,3,FALSE))</f>
        <v>1412.6320243835448</v>
      </c>
      <c r="M4" s="21">
        <f>IF(ISERROR(VLOOKUP($B4,zlepseni!$A$2:$F$43,4,FALSE)),"",VLOOKUP($B4,zlepseni!$A$2:$F$43,4,FALSE))</f>
        <v>357.14446081248212</v>
      </c>
      <c r="N4" s="21">
        <f>IF(ISERROR(VLOOKUP($B4,zlepseni!$A$2:$F$43,5,FALSE)),"",VLOOKUP($B4,zlepseni!$A$2:$F$43,5,FALSE))</f>
        <v>354.37430463848693</v>
      </c>
      <c r="O4" s="21">
        <f>IF(ISERROR(VLOOKUP($B4,zlepseni!$A$2:$F$43,6,FALSE)),"",VLOOKUP($B4,zlepseni!$A$2:$F$43,6,FALSE))</f>
        <v>88.593576159621733</v>
      </c>
      <c r="P4" s="16">
        <f t="shared" si="0"/>
        <v>11</v>
      </c>
      <c r="Q4" s="22">
        <v>1</v>
      </c>
      <c r="R4" s="16">
        <v>3</v>
      </c>
      <c r="S4" s="45"/>
      <c r="U4">
        <v>3</v>
      </c>
      <c r="V4">
        <v>3</v>
      </c>
      <c r="W4">
        <v>2</v>
      </c>
      <c r="X4">
        <v>3</v>
      </c>
      <c r="Y4">
        <f t="shared" si="1"/>
        <v>11</v>
      </c>
    </row>
    <row r="5" spans="1:25" x14ac:dyDescent="0.25">
      <c r="A5" s="16" t="s">
        <v>30</v>
      </c>
      <c r="B5" s="18">
        <v>519481</v>
      </c>
      <c r="C5" s="19" t="s">
        <v>61</v>
      </c>
      <c r="D5" s="20">
        <v>3920</v>
      </c>
      <c r="E5" s="20">
        <v>53.333333333333336</v>
      </c>
      <c r="F5" s="20">
        <v>1484</v>
      </c>
      <c r="G5" s="20">
        <v>-41.333333333333492</v>
      </c>
      <c r="H5" s="20">
        <v>1120</v>
      </c>
      <c r="I5" s="20">
        <v>0</v>
      </c>
      <c r="J5" s="20">
        <v>162.40000534057617</v>
      </c>
      <c r="K5" s="20">
        <v>41.999998092651367</v>
      </c>
      <c r="L5" s="21">
        <f>IF(ISERROR(VLOOKUP($B5,zlepseni!$A$2:$F$43,3,FALSE)),"",VLOOKUP($B5,zlepseni!$A$2:$F$43,3,FALSE))</f>
        <v>2660</v>
      </c>
      <c r="M5" s="21">
        <f>IF(ISERROR(VLOOKUP($B5,zlepseni!$A$2:$F$43,4,FALSE)),"",VLOOKUP($B5,zlepseni!$A$2:$F$43,4,FALSE))</f>
        <v>1169.0000000000002</v>
      </c>
      <c r="N5" s="21">
        <f>IF(ISERROR(VLOOKUP($B5,zlepseni!$A$2:$F$43,5,FALSE)),"",VLOOKUP($B5,zlepseni!$A$2:$F$43,5,FALSE))</f>
        <v>560</v>
      </c>
      <c r="O5" s="21">
        <f>IF(ISERROR(VLOOKUP($B5,zlepseni!$A$2:$F$43,6,FALSE)),"",VLOOKUP($B5,zlepseni!$A$2:$F$43,6,FALSE))</f>
        <v>22.400005340576172</v>
      </c>
      <c r="P5" s="16">
        <f t="shared" si="0"/>
        <v>10</v>
      </c>
      <c r="Q5" s="22">
        <v>1</v>
      </c>
      <c r="R5" s="16">
        <v>3</v>
      </c>
      <c r="S5" s="45"/>
      <c r="T5" t="s">
        <v>565</v>
      </c>
      <c r="U5">
        <v>3</v>
      </c>
      <c r="V5">
        <v>4</v>
      </c>
      <c r="W5">
        <v>2</v>
      </c>
      <c r="X5">
        <v>1</v>
      </c>
      <c r="Y5">
        <f t="shared" si="1"/>
        <v>10</v>
      </c>
    </row>
    <row r="6" spans="1:25" x14ac:dyDescent="0.25">
      <c r="A6" s="17" t="s">
        <v>32</v>
      </c>
      <c r="B6" s="18">
        <v>514571</v>
      </c>
      <c r="C6" s="19" t="s">
        <v>33</v>
      </c>
      <c r="D6" s="20">
        <v>984.70572631073003</v>
      </c>
      <c r="E6" s="20">
        <v>72.265449641793637</v>
      </c>
      <c r="F6" s="20">
        <v>753.22350000000006</v>
      </c>
      <c r="G6" s="20">
        <v>39.620944434624064</v>
      </c>
      <c r="H6" s="20">
        <v>968.22576675027199</v>
      </c>
      <c r="I6" s="20"/>
      <c r="J6" s="20">
        <v>152.55458447542134</v>
      </c>
      <c r="K6" s="20">
        <v>31.224104939944326</v>
      </c>
      <c r="L6" s="21">
        <f>IF(ISERROR(VLOOKUP($B6,zlepseni!$A$2:$F$43,3,FALSE)),"",VLOOKUP($B6,zlepseni!$A$2:$F$43,3,FALSE))</f>
        <v>452.13585573806756</v>
      </c>
      <c r="M6" s="21">
        <f>IF(ISERROR(VLOOKUP($B6,zlepseni!$A$2:$F$43,4,FALSE)),"",VLOOKUP($B6,zlepseni!$A$2:$F$43,4,FALSE))</f>
        <v>378.97609270935055</v>
      </c>
      <c r="N6" s="21">
        <f>IF(ISERROR(VLOOKUP($B6,zlepseni!$A$2:$F$43,5,FALSE)),"",VLOOKUP($B6,zlepseni!$A$2:$F$43,5,FALSE))</f>
        <v>524.59770682547014</v>
      </c>
      <c r="O6" s="21">
        <f>IF(ISERROR(VLOOKUP($B6,zlepseni!$A$2:$F$43,6,FALSE)),"",VLOOKUP($B6,zlepseni!$A$2:$F$43,6,FALSE))</f>
        <v>41.647569494220861</v>
      </c>
      <c r="P6" s="16">
        <f t="shared" si="0"/>
        <v>9</v>
      </c>
      <c r="Q6" s="22">
        <v>1</v>
      </c>
      <c r="R6" s="16">
        <v>0.2</v>
      </c>
      <c r="S6" s="45"/>
      <c r="U6">
        <v>2</v>
      </c>
      <c r="V6">
        <v>3</v>
      </c>
      <c r="W6">
        <v>2</v>
      </c>
      <c r="X6">
        <v>2</v>
      </c>
      <c r="Y6">
        <f t="shared" si="1"/>
        <v>9</v>
      </c>
    </row>
    <row r="7" spans="1:25" x14ac:dyDescent="0.25">
      <c r="A7" s="16" t="s">
        <v>30</v>
      </c>
      <c r="B7" s="18">
        <v>518051</v>
      </c>
      <c r="C7" s="19" t="s">
        <v>55</v>
      </c>
      <c r="D7" s="20">
        <v>668.59852595329289</v>
      </c>
      <c r="E7" s="20">
        <v>0</v>
      </c>
      <c r="F7" s="20">
        <v>375.88019621683696</v>
      </c>
      <c r="G7" s="20">
        <v>0</v>
      </c>
      <c r="H7" s="20">
        <v>400.93887596462707</v>
      </c>
      <c r="I7" s="20">
        <v>0</v>
      </c>
      <c r="J7" s="20">
        <v>100.23471899115677</v>
      </c>
      <c r="K7" s="20">
        <v>0</v>
      </c>
      <c r="L7" s="21">
        <f>IF(ISERROR(VLOOKUP($B7,zlepseni!$A$2:$F$43,3,FALSE)),"",VLOOKUP($B7,zlepseni!$A$2:$F$43,3,FALSE))</f>
        <v>568.30874706029897</v>
      </c>
      <c r="M7" s="21">
        <f>IF(ISERROR(VLOOKUP($B7,zlepseni!$A$2:$F$43,4,FALSE)),"",VLOOKUP($B7,zlepseni!$A$2:$F$43,4,FALSE))</f>
        <v>263.11613735178588</v>
      </c>
      <c r="N7" s="21">
        <f>IF(ISERROR(VLOOKUP($B7,zlepseni!$A$2:$F$43,5,FALSE)),"",VLOOKUP($B7,zlepseni!$A$2:$F$43,5,FALSE))</f>
        <v>200.46943798231354</v>
      </c>
      <c r="O7" s="21">
        <f>IF(ISERROR(VLOOKUP($B7,zlepseni!$A$2:$F$43,6,FALSE)),"",VLOOKUP($B7,zlepseni!$A$2:$F$43,6,FALSE))</f>
        <v>50.117359495578384</v>
      </c>
      <c r="P7" s="16">
        <f t="shared" si="0"/>
        <v>9</v>
      </c>
      <c r="Q7" s="22">
        <v>1</v>
      </c>
      <c r="R7" s="16">
        <v>0</v>
      </c>
      <c r="S7" s="45" t="s">
        <v>109</v>
      </c>
      <c r="T7" t="s">
        <v>565</v>
      </c>
      <c r="U7">
        <v>2</v>
      </c>
      <c r="V7">
        <v>2</v>
      </c>
      <c r="W7">
        <v>2</v>
      </c>
      <c r="X7">
        <v>3</v>
      </c>
      <c r="Y7">
        <f t="shared" si="1"/>
        <v>9</v>
      </c>
    </row>
    <row r="8" spans="1:25" x14ac:dyDescent="0.25">
      <c r="A8" s="17" t="s">
        <v>5</v>
      </c>
      <c r="B8" s="23">
        <v>513961</v>
      </c>
      <c r="C8" s="24" t="s">
        <v>23</v>
      </c>
      <c r="D8" s="20">
        <v>1688.385626586914</v>
      </c>
      <c r="E8" s="20">
        <v>0</v>
      </c>
      <c r="F8" s="20">
        <v>206.82832416915898</v>
      </c>
      <c r="G8" s="20">
        <v>0</v>
      </c>
      <c r="H8" s="20">
        <v>220.61687911376953</v>
      </c>
      <c r="I8" s="20">
        <v>0</v>
      </c>
      <c r="J8" s="20">
        <v>55.154219778442382</v>
      </c>
      <c r="K8" s="20">
        <v>0</v>
      </c>
      <c r="L8" s="21">
        <f>IF(ISERROR(VLOOKUP($B8,zlepseni!$A$2:$F$43,3,FALSE)),"",VLOOKUP($B8,zlepseni!$A$2:$F$43,3,FALSE))</f>
        <v>1435.1277825988768</v>
      </c>
      <c r="M8" s="21">
        <f>IF(ISERROR(VLOOKUP($B8,zlepseni!$A$2:$F$43,4,FALSE)),"",VLOOKUP($B8,zlepseni!$A$2:$F$43,4,FALSE))</f>
        <v>144.77982691841132</v>
      </c>
      <c r="N8" s="21">
        <f>IF(ISERROR(VLOOKUP($B8,zlepseni!$A$2:$F$43,5,FALSE)),"",VLOOKUP($B8,zlepseni!$A$2:$F$43,5,FALSE))</f>
        <v>110.30843955688476</v>
      </c>
      <c r="O8" s="21">
        <f>IF(ISERROR(VLOOKUP($B8,zlepseni!$A$2:$F$43,6,FALSE)),"",VLOOKUP($B8,zlepseni!$A$2:$F$43,6,FALSE))</f>
        <v>27.577109889221191</v>
      </c>
      <c r="P8" s="16">
        <f t="shared" si="0"/>
        <v>8</v>
      </c>
      <c r="Q8" s="25">
        <v>2</v>
      </c>
      <c r="R8" s="16">
        <v>2</v>
      </c>
      <c r="S8" s="45"/>
      <c r="U8">
        <v>3</v>
      </c>
      <c r="V8">
        <v>2</v>
      </c>
      <c r="W8">
        <v>1</v>
      </c>
      <c r="X8">
        <v>2</v>
      </c>
      <c r="Y8">
        <f t="shared" si="1"/>
        <v>8</v>
      </c>
    </row>
    <row r="9" spans="1:25" x14ac:dyDescent="0.25">
      <c r="A9" s="17" t="s">
        <v>5</v>
      </c>
      <c r="B9" s="23">
        <v>514021</v>
      </c>
      <c r="C9" s="24" t="s">
        <v>563</v>
      </c>
      <c r="D9" s="20">
        <v>1821.7828376159669</v>
      </c>
      <c r="E9" s="20">
        <v>0</v>
      </c>
      <c r="F9" s="20">
        <v>262.54730052904654</v>
      </c>
      <c r="G9" s="20">
        <v>0</v>
      </c>
      <c r="H9" s="20">
        <v>280.05045389764967</v>
      </c>
      <c r="I9" s="20">
        <v>0</v>
      </c>
      <c r="J9" s="20">
        <v>70.012613474412419</v>
      </c>
      <c r="K9" s="20">
        <v>0</v>
      </c>
      <c r="L9" s="21">
        <f>IF(ISERROR(VLOOKUP($B9,zlepseni!$A$2:$F$43,3,FALSE)),"",VLOOKUP($B9,zlepseni!$A$2:$F$43,3,FALSE))</f>
        <v>1548.5154119735716</v>
      </c>
      <c r="M9" s="21">
        <f>IF(ISERROR(VLOOKUP($B9,zlepseni!$A$2:$F$43,4,FALSE)),"",VLOOKUP($B9,zlepseni!$A$2:$F$43,4,FALSE))</f>
        <v>183.78311037033257</v>
      </c>
      <c r="N9" s="21">
        <f>IF(ISERROR(VLOOKUP($B9,zlepseni!$A$2:$F$43,5,FALSE)),"",VLOOKUP($B9,zlepseni!$A$2:$F$43,5,FALSE))</f>
        <v>140.02522694882484</v>
      </c>
      <c r="O9" s="21">
        <f>IF(ISERROR(VLOOKUP($B9,zlepseni!$A$2:$F$43,6,FALSE)),"",VLOOKUP($B9,zlepseni!$A$2:$F$43,6,FALSE))</f>
        <v>35.006306737206209</v>
      </c>
      <c r="P9" s="16">
        <f t="shared" si="0"/>
        <v>8</v>
      </c>
      <c r="Q9" s="25">
        <v>2</v>
      </c>
      <c r="R9" s="16">
        <v>0</v>
      </c>
      <c r="S9" s="45"/>
      <c r="U9">
        <v>3</v>
      </c>
      <c r="V9">
        <v>2</v>
      </c>
      <c r="W9">
        <v>1</v>
      </c>
      <c r="X9">
        <v>2</v>
      </c>
      <c r="Y9">
        <f t="shared" si="1"/>
        <v>8</v>
      </c>
    </row>
    <row r="10" spans="1:25" x14ac:dyDescent="0.25">
      <c r="A10" s="16" t="s">
        <v>50</v>
      </c>
      <c r="B10" s="23">
        <v>517501</v>
      </c>
      <c r="C10" s="24" t="s">
        <v>51</v>
      </c>
      <c r="D10" s="20">
        <v>271.2</v>
      </c>
      <c r="E10" s="20">
        <v>92</v>
      </c>
      <c r="F10" s="20">
        <v>486.34943181818204</v>
      </c>
      <c r="G10" s="20">
        <v>0</v>
      </c>
      <c r="H10" s="20">
        <v>518.77272727272725</v>
      </c>
      <c r="I10" s="20">
        <v>0</v>
      </c>
      <c r="J10" s="20">
        <v>129.69318181818181</v>
      </c>
      <c r="K10" s="20">
        <v>0</v>
      </c>
      <c r="L10" s="21">
        <f>IF(ISERROR(VLOOKUP($B10,zlepseni!$A$2:$F$43,3,FALSE)),"",VLOOKUP($B10,zlepseni!$A$2:$F$43,3,FALSE))</f>
        <v>0</v>
      </c>
      <c r="M10" s="21">
        <f>IF(ISERROR(VLOOKUP($B10,zlepseni!$A$2:$F$43,4,FALSE)),"",VLOOKUP($B10,zlepseni!$A$2:$F$43,4,FALSE))</f>
        <v>340.44460227272742</v>
      </c>
      <c r="N10" s="21">
        <f>IF(ISERROR(VLOOKUP($B10,zlepseni!$A$2:$F$43,5,FALSE)),"",VLOOKUP($B10,zlepseni!$A$2:$F$43,5,FALSE))</f>
        <v>259.38636363636363</v>
      </c>
      <c r="O10" s="21">
        <f>IF(ISERROR(VLOOKUP($B10,zlepseni!$A$2:$F$43,6,FALSE)),"",VLOOKUP($B10,zlepseni!$A$2:$F$43,6,FALSE))</f>
        <v>64.846590909090907</v>
      </c>
      <c r="P10" s="16">
        <f t="shared" si="0"/>
        <v>8</v>
      </c>
      <c r="Q10" s="25">
        <v>2</v>
      </c>
      <c r="R10" s="16">
        <v>3.5</v>
      </c>
      <c r="S10" s="45"/>
      <c r="T10" t="s">
        <v>565</v>
      </c>
      <c r="V10">
        <v>3</v>
      </c>
      <c r="W10">
        <v>2</v>
      </c>
      <c r="X10">
        <v>3</v>
      </c>
      <c r="Y10">
        <f t="shared" si="1"/>
        <v>8</v>
      </c>
    </row>
    <row r="11" spans="1:25" x14ac:dyDescent="0.25">
      <c r="A11" s="17" t="s">
        <v>5</v>
      </c>
      <c r="B11" s="23">
        <v>517671</v>
      </c>
      <c r="C11" s="24" t="s">
        <v>53</v>
      </c>
      <c r="D11" s="20">
        <v>1161.3030000000001</v>
      </c>
      <c r="E11" s="20">
        <v>80.5</v>
      </c>
      <c r="F11" s="20">
        <v>428.78878864097595</v>
      </c>
      <c r="G11" s="20">
        <v>49.813862715617184</v>
      </c>
      <c r="H11" s="20">
        <v>911.3566666666668</v>
      </c>
      <c r="I11" s="20">
        <v>0</v>
      </c>
      <c r="J11" s="20">
        <v>227.8391666666667</v>
      </c>
      <c r="K11" s="20">
        <v>0</v>
      </c>
      <c r="L11" s="21">
        <f>IF(ISERROR(VLOOKUP($B11,zlepseni!$A$2:$F$43,3,FALSE)),"",VLOOKUP($B11,zlepseni!$A$2:$F$43,3,FALSE))</f>
        <v>267.99299999999994</v>
      </c>
      <c r="M11" s="21">
        <f>IF(ISERROR(VLOOKUP($B11,zlepseni!$A$2:$F$43,4,FALSE)),"",VLOOKUP($B11,zlepseni!$A$2:$F$43,4,FALSE))</f>
        <v>172.46972614097641</v>
      </c>
      <c r="N11" s="21">
        <f>IF(ISERROR(VLOOKUP($B11,zlepseni!$A$2:$F$43,5,FALSE)),"",VLOOKUP($B11,zlepseni!$A$2:$F$43,5,FALSE))</f>
        <v>455.6783333333334</v>
      </c>
      <c r="O11" s="21">
        <f>IF(ISERROR(VLOOKUP($B11,zlepseni!$A$2:$F$43,6,FALSE)),"",VLOOKUP($B11,zlepseni!$A$2:$F$43,6,FALSE))</f>
        <v>113.91958333333335</v>
      </c>
      <c r="P11" s="16">
        <f t="shared" si="0"/>
        <v>8</v>
      </c>
      <c r="Q11" s="25">
        <v>2</v>
      </c>
      <c r="R11" s="16">
        <v>7</v>
      </c>
      <c r="S11" s="45" t="s">
        <v>109</v>
      </c>
      <c r="U11">
        <v>1</v>
      </c>
      <c r="V11">
        <v>2</v>
      </c>
      <c r="W11">
        <v>2</v>
      </c>
      <c r="X11">
        <v>3</v>
      </c>
      <c r="Y11">
        <f t="shared" si="1"/>
        <v>8</v>
      </c>
    </row>
    <row r="12" spans="1:25" x14ac:dyDescent="0.25">
      <c r="A12" s="17" t="s">
        <v>24</v>
      </c>
      <c r="B12" s="23">
        <v>519841</v>
      </c>
      <c r="C12" s="24" t="s">
        <v>62</v>
      </c>
      <c r="D12" s="20">
        <v>1189.32</v>
      </c>
      <c r="E12" s="20">
        <v>0</v>
      </c>
      <c r="F12" s="20">
        <v>287.39250000000106</v>
      </c>
      <c r="G12" s="20">
        <v>0</v>
      </c>
      <c r="H12" s="20">
        <v>306.55200000000002</v>
      </c>
      <c r="I12" s="20">
        <v>0</v>
      </c>
      <c r="J12" s="20">
        <v>76.638000000000005</v>
      </c>
      <c r="K12" s="20">
        <v>0</v>
      </c>
      <c r="L12" s="21">
        <f>IF(ISERROR(VLOOKUP($B12,zlepseni!$A$2:$F$43,3,FALSE)),"",VLOOKUP($B12,zlepseni!$A$2:$F$43,3,FALSE))</f>
        <v>1010.9219999999999</v>
      </c>
      <c r="M12" s="21">
        <f>IF(ISERROR(VLOOKUP($B12,zlepseni!$A$2:$F$43,4,FALSE)),"",VLOOKUP($B12,zlepseni!$A$2:$F$43,4,FALSE))</f>
        <v>201.17475000000073</v>
      </c>
      <c r="N12" s="21">
        <f>IF(ISERROR(VLOOKUP($B12,zlepseni!$A$2:$F$43,5,FALSE)),"",VLOOKUP($B12,zlepseni!$A$2:$F$43,5,FALSE))</f>
        <v>153.27600000000001</v>
      </c>
      <c r="O12" s="21">
        <f>IF(ISERROR(VLOOKUP($B12,zlepseni!$A$2:$F$43,6,FALSE)),"",VLOOKUP($B12,zlepseni!$A$2:$F$43,6,FALSE))</f>
        <v>38.319000000000003</v>
      </c>
      <c r="P12" s="16">
        <f t="shared" si="0"/>
        <v>8</v>
      </c>
      <c r="Q12" s="25">
        <v>2</v>
      </c>
      <c r="R12" s="16">
        <v>3</v>
      </c>
      <c r="S12" s="45"/>
      <c r="U12">
        <v>3</v>
      </c>
      <c r="V12">
        <v>2</v>
      </c>
      <c r="W12">
        <v>1</v>
      </c>
      <c r="X12">
        <v>2</v>
      </c>
      <c r="Y12">
        <f t="shared" si="1"/>
        <v>8</v>
      </c>
    </row>
    <row r="13" spans="1:25" x14ac:dyDescent="0.25">
      <c r="A13" s="17" t="s">
        <v>24</v>
      </c>
      <c r="B13" s="23">
        <v>540481</v>
      </c>
      <c r="C13" s="24" t="s">
        <v>66</v>
      </c>
      <c r="D13" s="20">
        <v>1154.1600000000001</v>
      </c>
      <c r="E13" s="20">
        <v>0</v>
      </c>
      <c r="F13" s="20">
        <v>232.95545454545447</v>
      </c>
      <c r="G13" s="20">
        <v>0</v>
      </c>
      <c r="H13" s="20">
        <v>248.48581818181822</v>
      </c>
      <c r="I13" s="20">
        <v>0</v>
      </c>
      <c r="J13" s="20">
        <v>62.121454545454554</v>
      </c>
      <c r="K13" s="20">
        <v>0</v>
      </c>
      <c r="L13" s="21">
        <f>IF(ISERROR(VLOOKUP($B13,zlepseni!$A$2:$F$43,3,FALSE)),"",VLOOKUP($B13,zlepseni!$A$2:$F$43,3,FALSE))</f>
        <v>981.03600000000006</v>
      </c>
      <c r="M13" s="21">
        <f>IF(ISERROR(VLOOKUP($B13,zlepseni!$A$2:$F$43,4,FALSE)),"",VLOOKUP($B13,zlepseni!$A$2:$F$43,4,FALSE))</f>
        <v>163.06881818181813</v>
      </c>
      <c r="N13" s="21">
        <f>IF(ISERROR(VLOOKUP($B13,zlepseni!$A$2:$F$43,5,FALSE)),"",VLOOKUP($B13,zlepseni!$A$2:$F$43,5,FALSE))</f>
        <v>124.24290909090911</v>
      </c>
      <c r="O13" s="21">
        <f>IF(ISERROR(VLOOKUP($B13,zlepseni!$A$2:$F$43,6,FALSE)),"",VLOOKUP($B13,zlepseni!$A$2:$F$43,6,FALSE))</f>
        <v>31.060727272727277</v>
      </c>
      <c r="P13" s="16">
        <f t="shared" si="0"/>
        <v>8</v>
      </c>
      <c r="Q13" s="25">
        <v>2</v>
      </c>
      <c r="R13" s="16">
        <v>2</v>
      </c>
      <c r="S13" s="45"/>
      <c r="U13">
        <v>3</v>
      </c>
      <c r="V13">
        <v>2</v>
      </c>
      <c r="W13">
        <v>1</v>
      </c>
      <c r="X13">
        <v>2</v>
      </c>
      <c r="Y13">
        <f t="shared" si="1"/>
        <v>8</v>
      </c>
    </row>
    <row r="14" spans="1:25" x14ac:dyDescent="0.25">
      <c r="A14" s="17" t="s">
        <v>17</v>
      </c>
      <c r="B14" s="23">
        <v>516961</v>
      </c>
      <c r="C14" s="24" t="s">
        <v>46</v>
      </c>
      <c r="D14" s="20">
        <v>259.90000438690186</v>
      </c>
      <c r="E14" s="20">
        <v>57.83581898349987</v>
      </c>
      <c r="F14" s="20">
        <v>322</v>
      </c>
      <c r="G14" s="20">
        <v>16.666662882244609</v>
      </c>
      <c r="H14" s="20">
        <v>436.08648876466248</v>
      </c>
      <c r="I14" s="20"/>
      <c r="J14" s="20">
        <v>68.710207240329979</v>
      </c>
      <c r="K14" s="20">
        <v>14.729683478648724</v>
      </c>
      <c r="L14" s="21">
        <f>IF(ISERROR(VLOOKUP($B14,zlepseni!$A$2:$F$43,3,FALSE)),"",VLOOKUP($B14,zlepseni!$A$2:$F$43,3,FALSE))</f>
        <v>167.44000701904295</v>
      </c>
      <c r="M14" s="21">
        <f>IF(ISERROR(VLOOKUP($B14,zlepseni!$A$2:$F$43,4,FALSE)),"",VLOOKUP($B14,zlepseni!$A$2:$F$43,4,FALSE))</f>
        <v>206.08000526428219</v>
      </c>
      <c r="N14" s="21">
        <f>IF(ISERROR(VLOOKUP($B14,zlepseni!$A$2:$F$43,5,FALSE)),"",VLOOKUP($B14,zlepseni!$A$2:$F$43,5,FALSE))</f>
        <v>274.92792845106197</v>
      </c>
      <c r="O14" s="21">
        <f>IF(ISERROR(VLOOKUP($B14,zlepseni!$A$2:$F$43,6,FALSE)),"",VLOOKUP($B14,zlepseni!$A$2:$F$43,6,FALSE))</f>
        <v>28.420567161929853</v>
      </c>
      <c r="P14" s="16">
        <f t="shared" si="0"/>
        <v>7</v>
      </c>
      <c r="Q14" s="25">
        <v>2</v>
      </c>
      <c r="R14" s="16">
        <v>1</v>
      </c>
      <c r="S14" s="45"/>
      <c r="U14">
        <v>1</v>
      </c>
      <c r="V14">
        <v>2</v>
      </c>
      <c r="W14">
        <v>2</v>
      </c>
      <c r="X14">
        <v>2</v>
      </c>
      <c r="Y14">
        <f t="shared" si="1"/>
        <v>7</v>
      </c>
    </row>
    <row r="15" spans="1:25" x14ac:dyDescent="0.25">
      <c r="A15" s="16" t="s">
        <v>30</v>
      </c>
      <c r="B15" s="23">
        <v>515211</v>
      </c>
      <c r="C15" s="24" t="s">
        <v>37</v>
      </c>
      <c r="D15" s="20">
        <v>357.66500775218009</v>
      </c>
      <c r="E15" s="20">
        <v>95.785440583277435</v>
      </c>
      <c r="F15" s="20">
        <v>227.60499612390993</v>
      </c>
      <c r="G15" s="20">
        <v>90.604026765094389</v>
      </c>
      <c r="H15" s="20">
        <v>1495.6899689912796</v>
      </c>
      <c r="I15" s="20">
        <v>47.428572518484934</v>
      </c>
      <c r="J15" s="20">
        <v>422.69498449563974</v>
      </c>
      <c r="K15" s="20">
        <v>18.750004190951529</v>
      </c>
      <c r="L15" s="21">
        <f>IF(ISERROR(VLOOKUP($B15,zlepseni!$A$2:$F$43,3,FALSE)),"",VLOOKUP($B15,zlepseni!$A$2:$F$43,3,FALSE))</f>
        <v>0</v>
      </c>
      <c r="M15" s="21">
        <f>IF(ISERROR(VLOOKUP($B15,zlepseni!$A$2:$F$43,4,FALSE)),"",VLOOKUP($B15,zlepseni!$A$2:$F$43,4,FALSE))</f>
        <v>0</v>
      </c>
      <c r="N15" s="21">
        <f>IF(ISERROR(VLOOKUP($B15,zlepseni!$A$2:$F$43,5,FALSE)),"",VLOOKUP($B15,zlepseni!$A$2:$F$43,5,FALSE))</f>
        <v>357.66496899127947</v>
      </c>
      <c r="O15" s="21">
        <f>IF(ISERROR(VLOOKUP($B15,zlepseni!$A$2:$F$43,6,FALSE)),"",VLOOKUP($B15,zlepseni!$A$2:$F$43,6,FALSE))</f>
        <v>240.61098178237674</v>
      </c>
      <c r="P15" s="16">
        <f t="shared" si="0"/>
        <v>6</v>
      </c>
      <c r="Q15" s="25">
        <v>2</v>
      </c>
      <c r="R15" s="16">
        <v>19</v>
      </c>
      <c r="S15" s="45"/>
      <c r="T15" t="s">
        <v>565</v>
      </c>
      <c r="W15">
        <v>2</v>
      </c>
      <c r="X15">
        <v>4</v>
      </c>
      <c r="Y15">
        <f t="shared" si="1"/>
        <v>6</v>
      </c>
    </row>
    <row r="16" spans="1:25" x14ac:dyDescent="0.25">
      <c r="A16" s="17" t="s">
        <v>15</v>
      </c>
      <c r="B16" s="23">
        <v>517101</v>
      </c>
      <c r="C16" s="24" t="s">
        <v>48</v>
      </c>
      <c r="D16" s="20">
        <v>465.46581023406981</v>
      </c>
      <c r="E16" s="20">
        <v>0</v>
      </c>
      <c r="F16" s="20">
        <v>180.77842011230652</v>
      </c>
      <c r="G16" s="20">
        <v>0</v>
      </c>
      <c r="H16" s="20">
        <v>192.83031478646018</v>
      </c>
      <c r="I16" s="20">
        <v>0</v>
      </c>
      <c r="J16" s="20">
        <v>48.207578696615045</v>
      </c>
      <c r="K16" s="20">
        <v>0</v>
      </c>
      <c r="L16" s="21">
        <f>IF(ISERROR(VLOOKUP($B16,zlepseni!$A$2:$F$43,3,FALSE)),"",VLOOKUP($B16,zlepseni!$A$2:$F$43,3,FALSE))</f>
        <v>395.6459386989593</v>
      </c>
      <c r="M16" s="21">
        <f>IF(ISERROR(VLOOKUP($B16,zlepseni!$A$2:$F$43,4,FALSE)),"",VLOOKUP($B16,zlepseni!$A$2:$F$43,4,FALSE))</f>
        <v>126.54489407861458</v>
      </c>
      <c r="N16" s="21">
        <f>IF(ISERROR(VLOOKUP($B16,zlepseni!$A$2:$F$43,5,FALSE)),"",VLOOKUP($B16,zlepseni!$A$2:$F$43,5,FALSE))</f>
        <v>96.415157393230089</v>
      </c>
      <c r="O16" s="21">
        <f>IF(ISERROR(VLOOKUP($B16,zlepseni!$A$2:$F$43,6,FALSE)),"",VLOOKUP($B16,zlepseni!$A$2:$F$43,6,FALSE))</f>
        <v>24.103789348307522</v>
      </c>
      <c r="P16" s="16">
        <f t="shared" si="0"/>
        <v>6</v>
      </c>
      <c r="Q16" s="25">
        <v>3</v>
      </c>
      <c r="R16" s="16">
        <v>5</v>
      </c>
      <c r="S16" s="45"/>
      <c r="U16">
        <v>2</v>
      </c>
      <c r="V16">
        <v>2</v>
      </c>
      <c r="W16">
        <v>1</v>
      </c>
      <c r="X16">
        <v>1</v>
      </c>
      <c r="Y16">
        <f t="shared" si="1"/>
        <v>6</v>
      </c>
    </row>
    <row r="17" spans="1:25" x14ac:dyDescent="0.25">
      <c r="A17" s="17" t="s">
        <v>24</v>
      </c>
      <c r="B17" s="23">
        <v>513971</v>
      </c>
      <c r="C17" s="24" t="s">
        <v>25</v>
      </c>
      <c r="D17" s="20">
        <v>603.00222636413571</v>
      </c>
      <c r="E17" s="20">
        <v>0</v>
      </c>
      <c r="F17" s="20">
        <v>139.66710650569735</v>
      </c>
      <c r="G17" s="20">
        <v>0</v>
      </c>
      <c r="H17" s="20">
        <v>148.97824693941061</v>
      </c>
      <c r="I17" s="20">
        <v>0</v>
      </c>
      <c r="J17" s="20">
        <v>37.244561734852653</v>
      </c>
      <c r="K17" s="20">
        <v>0</v>
      </c>
      <c r="L17" s="21">
        <f>IF(ISERROR(VLOOKUP($B17,zlepseni!$A$2:$F$43,3,FALSE)),"",VLOOKUP($B17,zlepseni!$A$2:$F$43,3,FALSE))</f>
        <v>512.55189240951529</v>
      </c>
      <c r="M17" s="21">
        <f>IF(ISERROR(VLOOKUP($B17,zlepseni!$A$2:$F$43,4,FALSE)),"",VLOOKUP($B17,zlepseni!$A$2:$F$43,4,FALSE))</f>
        <v>97.766974553988149</v>
      </c>
      <c r="N17" s="21">
        <f>IF(ISERROR(VLOOKUP($B17,zlepseni!$A$2:$F$43,5,FALSE)),"",VLOOKUP($B17,zlepseni!$A$2:$F$43,5,FALSE))</f>
        <v>74.489123469705305</v>
      </c>
      <c r="O17" s="21">
        <f>IF(ISERROR(VLOOKUP($B17,zlepseni!$A$2:$F$43,6,FALSE)),"",VLOOKUP($B17,zlepseni!$A$2:$F$43,6,FALSE))</f>
        <v>18.622280867426326</v>
      </c>
      <c r="P17" s="16">
        <f t="shared" si="0"/>
        <v>5</v>
      </c>
      <c r="Q17" s="25">
        <v>3</v>
      </c>
      <c r="R17" s="16">
        <v>3</v>
      </c>
      <c r="S17" s="45"/>
      <c r="U17">
        <v>2</v>
      </c>
      <c r="V17">
        <v>1</v>
      </c>
      <c r="W17">
        <v>1</v>
      </c>
      <c r="X17">
        <v>1</v>
      </c>
      <c r="Y17">
        <f t="shared" si="1"/>
        <v>5</v>
      </c>
    </row>
    <row r="18" spans="1:25" x14ac:dyDescent="0.25">
      <c r="A18" s="17" t="s">
        <v>17</v>
      </c>
      <c r="B18" s="23">
        <v>514231</v>
      </c>
      <c r="C18" s="24" t="s">
        <v>29</v>
      </c>
      <c r="D18" s="20">
        <v>594.37800000000004</v>
      </c>
      <c r="E18" s="20">
        <v>0</v>
      </c>
      <c r="F18" s="20">
        <v>117.61125426136377</v>
      </c>
      <c r="G18" s="20">
        <v>0</v>
      </c>
      <c r="H18" s="20">
        <v>125.45200454545454</v>
      </c>
      <c r="I18" s="20">
        <v>0</v>
      </c>
      <c r="J18" s="20">
        <v>31.363001136363636</v>
      </c>
      <c r="K18" s="20">
        <v>0</v>
      </c>
      <c r="L18" s="21">
        <f>IF(ISERROR(VLOOKUP($B18,zlepseni!$A$2:$F$43,3,FALSE)),"",VLOOKUP($B18,zlepseni!$A$2:$F$43,3,FALSE))</f>
        <v>505.22130000000004</v>
      </c>
      <c r="M18" s="21">
        <f>IF(ISERROR(VLOOKUP($B18,zlepseni!$A$2:$F$43,4,FALSE)),"",VLOOKUP($B18,zlepseni!$A$2:$F$43,4,FALSE))</f>
        <v>82.327877982954632</v>
      </c>
      <c r="N18" s="21">
        <f>IF(ISERROR(VLOOKUP($B18,zlepseni!$A$2:$F$43,5,FALSE)),"",VLOOKUP($B18,zlepseni!$A$2:$F$43,5,FALSE))</f>
        <v>62.726002272727271</v>
      </c>
      <c r="O18" s="21">
        <f>IF(ISERROR(VLOOKUP($B18,zlepseni!$A$2:$F$43,6,FALSE)),"",VLOOKUP($B18,zlepseni!$A$2:$F$43,6,FALSE))</f>
        <v>15.681500568181818</v>
      </c>
      <c r="P18" s="16">
        <f t="shared" si="0"/>
        <v>5</v>
      </c>
      <c r="Q18" s="25">
        <v>3</v>
      </c>
      <c r="R18" s="16">
        <v>0</v>
      </c>
      <c r="S18" s="45" t="s">
        <v>109</v>
      </c>
      <c r="U18">
        <v>2</v>
      </c>
      <c r="V18">
        <v>1</v>
      </c>
      <c r="W18">
        <v>1</v>
      </c>
      <c r="X18">
        <v>1</v>
      </c>
      <c r="Y18">
        <f t="shared" si="1"/>
        <v>5</v>
      </c>
    </row>
    <row r="19" spans="1:25" x14ac:dyDescent="0.25">
      <c r="A19" s="17" t="s">
        <v>15</v>
      </c>
      <c r="B19" s="23">
        <v>516411</v>
      </c>
      <c r="C19" s="24" t="s">
        <v>44</v>
      </c>
      <c r="D19" s="20">
        <v>734.01350000000002</v>
      </c>
      <c r="E19" s="20">
        <v>0</v>
      </c>
      <c r="F19" s="20">
        <v>127.30521875000001</v>
      </c>
      <c r="G19" s="20">
        <v>0</v>
      </c>
      <c r="H19" s="20">
        <v>135.79223333333334</v>
      </c>
      <c r="I19" s="20">
        <v>0</v>
      </c>
      <c r="J19" s="20">
        <v>33.948058333333336</v>
      </c>
      <c r="K19" s="20">
        <v>0</v>
      </c>
      <c r="L19" s="21">
        <f>IF(ISERROR(VLOOKUP($B19,zlepseni!$A$2:$F$43,3,FALSE)),"",VLOOKUP($B19,zlepseni!$A$2:$F$43,3,FALSE))</f>
        <v>623.911475</v>
      </c>
      <c r="M19" s="21">
        <f>IF(ISERROR(VLOOKUP($B19,zlepseni!$A$2:$F$43,4,FALSE)),"",VLOOKUP($B19,zlepseni!$A$2:$F$43,4,FALSE))</f>
        <v>89.113653124999999</v>
      </c>
      <c r="N19" s="21">
        <f>IF(ISERROR(VLOOKUP($B19,zlepseni!$A$2:$F$43,5,FALSE)),"",VLOOKUP($B19,zlepseni!$A$2:$F$43,5,FALSE))</f>
        <v>67.896116666666671</v>
      </c>
      <c r="O19" s="21">
        <f>IF(ISERROR(VLOOKUP($B19,zlepseni!$A$2:$F$43,6,FALSE)),"",VLOOKUP($B19,zlepseni!$A$2:$F$43,6,FALSE))</f>
        <v>16.974029166666668</v>
      </c>
      <c r="P19" s="16">
        <f t="shared" si="0"/>
        <v>5</v>
      </c>
      <c r="Q19" s="25">
        <v>3</v>
      </c>
      <c r="R19" s="16">
        <v>0</v>
      </c>
      <c r="S19" s="45" t="s">
        <v>109</v>
      </c>
      <c r="U19">
        <v>2</v>
      </c>
      <c r="V19">
        <v>1</v>
      </c>
      <c r="W19">
        <v>1</v>
      </c>
      <c r="X19">
        <v>1</v>
      </c>
      <c r="Y19">
        <f t="shared" si="1"/>
        <v>5</v>
      </c>
    </row>
    <row r="20" spans="1:25" x14ac:dyDescent="0.25">
      <c r="A20" s="17" t="s">
        <v>17</v>
      </c>
      <c r="B20" s="23">
        <v>519081</v>
      </c>
      <c r="C20" s="24" t="s">
        <v>57</v>
      </c>
      <c r="D20" s="20">
        <v>19.168600415468216</v>
      </c>
      <c r="E20" s="20">
        <v>99.266666650772095</v>
      </c>
      <c r="F20" s="20">
        <v>326.73750000000098</v>
      </c>
      <c r="G20" s="20">
        <v>0</v>
      </c>
      <c r="H20" s="20">
        <v>348.52</v>
      </c>
      <c r="I20" s="20">
        <v>0</v>
      </c>
      <c r="J20" s="20">
        <v>87.13</v>
      </c>
      <c r="K20" s="20">
        <v>0</v>
      </c>
      <c r="L20" s="21">
        <f>IF(ISERROR(VLOOKUP($B20,zlepseni!$A$2:$F$43,3,FALSE)),"",VLOOKUP($B20,zlepseni!$A$2:$F$43,3,FALSE))</f>
        <v>0</v>
      </c>
      <c r="M20" s="21">
        <f>IF(ISERROR(VLOOKUP($B20,zlepseni!$A$2:$F$43,4,FALSE)),"",VLOOKUP($B20,zlepseni!$A$2:$F$43,4,FALSE))</f>
        <v>228.71625000000068</v>
      </c>
      <c r="N20" s="21">
        <f>IF(ISERROR(VLOOKUP($B20,zlepseni!$A$2:$F$43,5,FALSE)),"",VLOOKUP($B20,zlepseni!$A$2:$F$43,5,FALSE))</f>
        <v>174.26</v>
      </c>
      <c r="O20" s="21">
        <f>IF(ISERROR(VLOOKUP($B20,zlepseni!$A$2:$F$43,6,FALSE)),"",VLOOKUP($B20,zlepseni!$A$2:$F$43,6,FALSE))</f>
        <v>43.564999999999998</v>
      </c>
      <c r="P20" s="16">
        <f t="shared" si="0"/>
        <v>5</v>
      </c>
      <c r="Q20" s="25">
        <v>3</v>
      </c>
      <c r="R20" s="16">
        <v>1</v>
      </c>
      <c r="S20" s="45"/>
      <c r="V20">
        <v>2</v>
      </c>
      <c r="W20">
        <v>1</v>
      </c>
      <c r="X20">
        <v>2</v>
      </c>
      <c r="Y20">
        <f t="shared" si="1"/>
        <v>5</v>
      </c>
    </row>
    <row r="21" spans="1:25" x14ac:dyDescent="0.25">
      <c r="A21" s="17" t="s">
        <v>5</v>
      </c>
      <c r="B21" s="23">
        <v>519261</v>
      </c>
      <c r="C21" s="24" t="s">
        <v>59</v>
      </c>
      <c r="D21" s="20">
        <v>621.67598808288574</v>
      </c>
      <c r="E21" s="20">
        <v>0</v>
      </c>
      <c r="F21" s="20">
        <v>135.2283755755426</v>
      </c>
      <c r="G21" s="20">
        <v>0</v>
      </c>
      <c r="H21" s="20">
        <v>144.24360061391195</v>
      </c>
      <c r="I21" s="20">
        <v>0</v>
      </c>
      <c r="J21" s="20">
        <v>36.060900153477988</v>
      </c>
      <c r="K21" s="20">
        <v>0</v>
      </c>
      <c r="L21" s="21">
        <f>IF(ISERROR(VLOOKUP($B21,zlepseni!$A$2:$F$43,3,FALSE)),"",VLOOKUP($B21,zlepseni!$A$2:$F$43,3,FALSE))</f>
        <v>528.42458987045291</v>
      </c>
      <c r="M21" s="21">
        <f>IF(ISERROR(VLOOKUP($B21,zlepseni!$A$2:$F$43,4,FALSE)),"",VLOOKUP($B21,zlepseni!$A$2:$F$43,4,FALSE))</f>
        <v>94.659862902879809</v>
      </c>
      <c r="N21" s="21">
        <f>IF(ISERROR(VLOOKUP($B21,zlepseni!$A$2:$F$43,5,FALSE)),"",VLOOKUP($B21,zlepseni!$A$2:$F$43,5,FALSE))</f>
        <v>72.121800306955976</v>
      </c>
      <c r="O21" s="21">
        <f>IF(ISERROR(VLOOKUP($B21,zlepseni!$A$2:$F$43,6,FALSE)),"",VLOOKUP($B21,zlepseni!$A$2:$F$43,6,FALSE))</f>
        <v>18.030450076738994</v>
      </c>
      <c r="P21" s="16">
        <f t="shared" si="0"/>
        <v>5</v>
      </c>
      <c r="Q21" s="25">
        <v>3</v>
      </c>
      <c r="R21" s="16">
        <v>2</v>
      </c>
      <c r="S21" s="45"/>
      <c r="U21">
        <v>2</v>
      </c>
      <c r="V21">
        <v>1</v>
      </c>
      <c r="W21">
        <v>1</v>
      </c>
      <c r="X21">
        <v>1</v>
      </c>
      <c r="Y21">
        <f t="shared" si="1"/>
        <v>5</v>
      </c>
    </row>
    <row r="22" spans="1:25" x14ac:dyDescent="0.25">
      <c r="A22" s="16" t="s">
        <v>13</v>
      </c>
      <c r="B22" s="23">
        <v>540291</v>
      </c>
      <c r="C22" s="24" t="s">
        <v>64</v>
      </c>
      <c r="D22" s="20">
        <v>632.17349999999999</v>
      </c>
      <c r="E22" s="20">
        <v>0</v>
      </c>
      <c r="F22" s="20">
        <v>148.27647916251951</v>
      </c>
      <c r="G22" s="20">
        <v>0</v>
      </c>
      <c r="H22" s="20">
        <v>158.16157777335428</v>
      </c>
      <c r="I22" s="20">
        <v>0</v>
      </c>
      <c r="J22" s="20">
        <v>39.54039444333857</v>
      </c>
      <c r="K22" s="20">
        <v>0</v>
      </c>
      <c r="L22" s="21">
        <f>IF(ISERROR(VLOOKUP($B22,zlepseni!$A$2:$F$43,3,FALSE)),"",VLOOKUP($B22,zlepseni!$A$2:$F$43,3,FALSE))</f>
        <v>537.34747500000003</v>
      </c>
      <c r="M22" s="21">
        <f>IF(ISERROR(VLOOKUP($B22,zlepseni!$A$2:$F$43,4,FALSE)),"",VLOOKUP($B22,zlepseni!$A$2:$F$43,4,FALSE))</f>
        <v>103.79353541376366</v>
      </c>
      <c r="N22" s="21">
        <f>IF(ISERROR(VLOOKUP($B22,zlepseni!$A$2:$F$43,5,FALSE)),"",VLOOKUP($B22,zlepseni!$A$2:$F$43,5,FALSE))</f>
        <v>79.080788886677141</v>
      </c>
      <c r="O22" s="21">
        <f>IF(ISERROR(VLOOKUP($B22,zlepseni!$A$2:$F$43,6,FALSE)),"",VLOOKUP($B22,zlepseni!$A$2:$F$43,6,FALSE))</f>
        <v>19.770197221669285</v>
      </c>
      <c r="P22" s="16">
        <f t="shared" si="0"/>
        <v>5</v>
      </c>
      <c r="Q22" s="25">
        <v>3</v>
      </c>
      <c r="R22" s="16">
        <v>5</v>
      </c>
      <c r="S22" s="45" t="s">
        <v>109</v>
      </c>
      <c r="T22" t="s">
        <v>565</v>
      </c>
      <c r="U22">
        <v>2</v>
      </c>
      <c r="V22">
        <v>1</v>
      </c>
      <c r="W22">
        <v>1</v>
      </c>
      <c r="X22">
        <v>1</v>
      </c>
      <c r="Y22">
        <f t="shared" si="1"/>
        <v>5</v>
      </c>
    </row>
    <row r="23" spans="1:25" x14ac:dyDescent="0.25">
      <c r="A23" s="16" t="s">
        <v>13</v>
      </c>
      <c r="B23" s="26">
        <v>512111</v>
      </c>
      <c r="C23" s="27" t="s">
        <v>14</v>
      </c>
      <c r="D23" s="20">
        <v>634.44039203882221</v>
      </c>
      <c r="E23" s="20">
        <v>96.681222749068752</v>
      </c>
      <c r="F23" s="20">
        <v>200.34960796117781</v>
      </c>
      <c r="G23" s="20">
        <v>95.219123388660876</v>
      </c>
      <c r="H23" s="20">
        <v>3155.5061363105774</v>
      </c>
      <c r="I23" s="20">
        <v>34.146344543182039</v>
      </c>
      <c r="J23" s="20">
        <v>317.22019601941111</v>
      </c>
      <c r="K23" s="20">
        <v>63.106797262639951</v>
      </c>
      <c r="L23" s="21">
        <f>IF(ISERROR(VLOOKUP($B23,zlepseni!$A$2:$F$43,3,FALSE)),"",VLOOKUP($B23,zlepseni!$A$2:$F$43,3,FALSE))</f>
        <v>0</v>
      </c>
      <c r="M23" s="21">
        <f>IF(ISERROR(VLOOKUP($B23,zlepseni!$A$2:$F$43,4,FALSE)),"",VLOOKUP($B23,zlepseni!$A$2:$F$43,4,FALSE))</f>
        <v>0</v>
      </c>
      <c r="N23" s="21">
        <f>IF(ISERROR(VLOOKUP($B23,zlepseni!$A$2:$F$43,5,FALSE)),"",VLOOKUP($B23,zlepseni!$A$2:$F$43,5,FALSE))</f>
        <v>1238.8282453590391</v>
      </c>
      <c r="O23" s="21">
        <f>IF(ISERROR(VLOOKUP($B23,zlepseni!$A$2:$F$43,6,FALSE)),"",VLOOKUP($B23,zlepseni!$A$2:$F$43,6,FALSE))</f>
        <v>16.278395446586671</v>
      </c>
      <c r="P23" s="16">
        <f t="shared" si="0"/>
        <v>4</v>
      </c>
      <c r="Q23" s="16">
        <v>4</v>
      </c>
      <c r="R23" s="16"/>
      <c r="S23" s="45"/>
      <c r="W23">
        <v>3</v>
      </c>
      <c r="X23">
        <v>1</v>
      </c>
      <c r="Y23">
        <f t="shared" si="1"/>
        <v>4</v>
      </c>
    </row>
    <row r="24" spans="1:25" x14ac:dyDescent="0.25">
      <c r="A24" s="16" t="s">
        <v>19</v>
      </c>
      <c r="B24" s="26">
        <v>513941</v>
      </c>
      <c r="C24" s="27" t="s">
        <v>20</v>
      </c>
      <c r="D24" s="20">
        <v>310.56640462780001</v>
      </c>
      <c r="E24" s="20">
        <v>98.102016647781724</v>
      </c>
      <c r="F24" s="20">
        <v>135.87279768610003</v>
      </c>
      <c r="G24" s="20">
        <v>95.73170729047979</v>
      </c>
      <c r="H24" s="20">
        <v>1931.3347629776001</v>
      </c>
      <c r="I24" s="20">
        <v>43.943663046393603</v>
      </c>
      <c r="J24" s="20">
        <v>252.33519074440005</v>
      </c>
      <c r="K24" s="20">
        <v>59.375002095475757</v>
      </c>
      <c r="L24" s="21">
        <f>IF(ISERROR(VLOOKUP($B24,zlepseni!$A$2:$F$43,3,FALSE)),"",VLOOKUP($B24,zlepseni!$A$2:$F$43,3,FALSE))</f>
        <v>0</v>
      </c>
      <c r="M24" s="21">
        <f>IF(ISERROR(VLOOKUP($B24,zlepseni!$A$2:$F$43,4,FALSE)),"",VLOOKUP($B24,zlepseni!$A$2:$F$43,4,FALSE))</f>
        <v>0</v>
      </c>
      <c r="N24" s="21">
        <f>IF(ISERROR(VLOOKUP($B24,zlepseni!$A$2:$F$43,5,FALSE)),"",VLOOKUP($B24,zlepseni!$A$2:$F$43,5,FALSE))</f>
        <v>553.19636297759985</v>
      </c>
      <c r="O24" s="21">
        <f>IF(ISERROR(VLOOKUP($B24,zlepseni!$A$2:$F$43,6,FALSE)),"",VLOOKUP($B24,zlepseni!$A$2:$F$43,6,FALSE))</f>
        <v>34.938707504940055</v>
      </c>
      <c r="P24" s="16">
        <f t="shared" si="0"/>
        <v>4</v>
      </c>
      <c r="Q24" s="16">
        <v>4</v>
      </c>
      <c r="R24" s="16"/>
      <c r="S24" s="45" t="s">
        <v>109</v>
      </c>
      <c r="W24">
        <v>2</v>
      </c>
      <c r="X24">
        <v>2</v>
      </c>
      <c r="Y24">
        <f t="shared" ref="Y24:Y43" si="2">SUM(U24:X24)</f>
        <v>4</v>
      </c>
    </row>
    <row r="25" spans="1:25" x14ac:dyDescent="0.25">
      <c r="A25" s="16" t="s">
        <v>13</v>
      </c>
      <c r="B25" s="26">
        <v>513952</v>
      </c>
      <c r="C25" s="27" t="s">
        <v>22</v>
      </c>
      <c r="D25" s="20">
        <v>127.044</v>
      </c>
      <c r="E25" s="20">
        <v>0</v>
      </c>
      <c r="F25" s="20">
        <v>82.741014204545507</v>
      </c>
      <c r="G25" s="20">
        <v>0</v>
      </c>
      <c r="H25" s="20">
        <v>88.257081818181803</v>
      </c>
      <c r="I25" s="20">
        <v>0</v>
      </c>
      <c r="J25" s="20">
        <v>22.064270454545451</v>
      </c>
      <c r="K25" s="20">
        <v>0</v>
      </c>
      <c r="L25" s="21">
        <f>IF(ISERROR(VLOOKUP($B25,zlepseni!$A$2:$F$43,3,FALSE)),"",VLOOKUP($B25,zlepseni!$A$2:$F$43,3,FALSE))</f>
        <v>107.98739999999999</v>
      </c>
      <c r="M25" s="21">
        <f>IF(ISERROR(VLOOKUP($B25,zlepseni!$A$2:$F$43,4,FALSE)),"",VLOOKUP($B25,zlepseni!$A$2:$F$43,4,FALSE))</f>
        <v>57.918709943181852</v>
      </c>
      <c r="N25" s="21">
        <f>IF(ISERROR(VLOOKUP($B25,zlepseni!$A$2:$F$43,5,FALSE)),"",VLOOKUP($B25,zlepseni!$A$2:$F$43,5,FALSE))</f>
        <v>44.128540909090901</v>
      </c>
      <c r="O25" s="21">
        <f>IF(ISERROR(VLOOKUP($B25,zlepseni!$A$2:$F$43,6,FALSE)),"",VLOOKUP($B25,zlepseni!$A$2:$F$43,6,FALSE))</f>
        <v>11.032135227272725</v>
      </c>
      <c r="P25" s="16">
        <f t="shared" si="0"/>
        <v>4</v>
      </c>
      <c r="Q25" s="16">
        <v>4</v>
      </c>
      <c r="R25" s="16"/>
      <c r="S25" s="45"/>
      <c r="U25">
        <v>1</v>
      </c>
      <c r="V25">
        <v>1</v>
      </c>
      <c r="W25">
        <v>1</v>
      </c>
      <c r="X25">
        <v>1</v>
      </c>
      <c r="Y25">
        <f t="shared" si="2"/>
        <v>4</v>
      </c>
    </row>
    <row r="26" spans="1:25" x14ac:dyDescent="0.25">
      <c r="A26" s="16" t="s">
        <v>30</v>
      </c>
      <c r="B26" s="26">
        <v>514381</v>
      </c>
      <c r="C26" s="27" t="s">
        <v>31</v>
      </c>
      <c r="D26" s="20">
        <v>322.41831430149074</v>
      </c>
      <c r="E26" s="20">
        <v>94.157608315376791</v>
      </c>
      <c r="F26" s="20">
        <v>67.482898212313643</v>
      </c>
      <c r="G26" s="20">
        <v>95.609756213862724</v>
      </c>
      <c r="H26" s="20">
        <v>1207.1941286029814</v>
      </c>
      <c r="I26" s="20">
        <v>31.196578444726711</v>
      </c>
      <c r="J26" s="20">
        <v>157.46009284925461</v>
      </c>
      <c r="K26" s="20">
        <v>32.258065508506078</v>
      </c>
      <c r="L26" s="21">
        <f>IF(ISERROR(VLOOKUP($B26,zlepseni!$A$2:$F$43,3,FALSE)),"",VLOOKUP($B26,zlepseni!$A$2:$F$43,3,FALSE))</f>
        <v>0</v>
      </c>
      <c r="M26" s="21">
        <f>IF(ISERROR(VLOOKUP($B26,zlepseni!$A$2:$F$43,4,FALSE)),"",VLOOKUP($B26,zlepseni!$A$2:$F$43,4,FALSE))</f>
        <v>0</v>
      </c>
      <c r="N26" s="21">
        <f>IF(ISERROR(VLOOKUP($B26,zlepseni!$A$2:$F$43,5,FALSE)),"",VLOOKUP($B26,zlepseni!$A$2:$F$43,5,FALSE))</f>
        <v>329.91644290447232</v>
      </c>
      <c r="O26" s="21">
        <f>IF(ISERROR(VLOOKUP($B26,zlepseni!$A$2:$F$43,6,FALSE)),"",VLOOKUP($B26,zlepseni!$A$2:$F$43,6,FALSE))</f>
        <v>41.239546424627306</v>
      </c>
      <c r="P26" s="16">
        <f t="shared" si="0"/>
        <v>4</v>
      </c>
      <c r="Q26" s="16">
        <v>4</v>
      </c>
      <c r="R26" s="16"/>
      <c r="S26" s="45" t="s">
        <v>109</v>
      </c>
      <c r="W26">
        <v>2</v>
      </c>
      <c r="X26">
        <v>2</v>
      </c>
      <c r="Y26">
        <f t="shared" si="2"/>
        <v>4</v>
      </c>
    </row>
    <row r="27" spans="1:25" x14ac:dyDescent="0.25">
      <c r="A27" s="17" t="s">
        <v>5</v>
      </c>
      <c r="B27" s="26">
        <v>515771</v>
      </c>
      <c r="C27" s="27" t="s">
        <v>42</v>
      </c>
      <c r="D27" s="20">
        <v>100.14700280904769</v>
      </c>
      <c r="E27" s="20">
        <v>86.872586311024932</v>
      </c>
      <c r="F27" s="20">
        <v>100.14700280904769</v>
      </c>
      <c r="G27" s="20">
        <v>79.761903275167526</v>
      </c>
      <c r="H27" s="20">
        <v>559.64499999999998</v>
      </c>
      <c r="I27" s="20">
        <v>17.748919107199015</v>
      </c>
      <c r="J27" s="20">
        <v>85.4195028090477</v>
      </c>
      <c r="K27" s="20">
        <v>14.705881940452286</v>
      </c>
      <c r="L27" s="21">
        <f>IF(ISERROR(VLOOKUP($B27,zlepseni!$A$2:$F$43,3,FALSE)),"",VLOOKUP($B27,zlepseni!$A$2:$F$43,3,FALSE))</f>
        <v>0</v>
      </c>
      <c r="M27" s="21">
        <f>IF(ISERROR(VLOOKUP($B27,zlepseni!$A$2:$F$43,4,FALSE)),"",VLOOKUP($B27,zlepseni!$A$2:$F$43,4,FALSE))</f>
        <v>0</v>
      </c>
      <c r="N27" s="21">
        <f>IF(ISERROR(VLOOKUP($B27,zlepseni!$A$2:$F$43,5,FALSE)),"",VLOOKUP($B27,zlepseni!$A$2:$F$43,5,FALSE))</f>
        <v>219.43974438190463</v>
      </c>
      <c r="O27" s="21">
        <f>IF(ISERROR(VLOOKUP($B27,zlepseni!$A$2:$F$43,6,FALSE)),"",VLOOKUP($B27,zlepseni!$A$2:$F$43,6,FALSE))</f>
        <v>35.346001404523854</v>
      </c>
      <c r="P27" s="16">
        <f t="shared" si="0"/>
        <v>4</v>
      </c>
      <c r="Q27" s="16">
        <v>4</v>
      </c>
      <c r="R27" s="16"/>
      <c r="S27" s="45"/>
      <c r="W27">
        <v>2</v>
      </c>
      <c r="X27">
        <v>2</v>
      </c>
      <c r="Y27">
        <f t="shared" si="2"/>
        <v>4</v>
      </c>
    </row>
    <row r="28" spans="1:25" x14ac:dyDescent="0.25">
      <c r="A28" s="17" t="s">
        <v>5</v>
      </c>
      <c r="B28" s="26">
        <v>519161</v>
      </c>
      <c r="C28" s="27" t="s">
        <v>58</v>
      </c>
      <c r="D28" s="20">
        <v>337.25998992919921</v>
      </c>
      <c r="E28" s="20">
        <v>74.450000762939453</v>
      </c>
      <c r="F28" s="20">
        <v>122.76000251770019</v>
      </c>
      <c r="G28" s="20">
        <v>35.176236294283811</v>
      </c>
      <c r="H28" s="20">
        <v>201.99999999999997</v>
      </c>
      <c r="I28" s="20">
        <v>0</v>
      </c>
      <c r="J28" s="20">
        <v>50.499999999999993</v>
      </c>
      <c r="K28" s="20">
        <v>0</v>
      </c>
      <c r="L28" s="21">
        <f>IF(ISERROR(VLOOKUP($B28,zlepseni!$A$2:$F$43,3,FALSE)),"",VLOOKUP($B28,zlepseni!$A$2:$F$43,3,FALSE))</f>
        <v>139.25998992919918</v>
      </c>
      <c r="M28" s="21">
        <f>IF(ISERROR(VLOOKUP($B28,zlepseni!$A$2:$F$43,4,FALSE)),"",VLOOKUP($B28,zlepseni!$A$2:$F$43,4,FALSE))</f>
        <v>65.947502517700016</v>
      </c>
      <c r="N28" s="21">
        <f>IF(ISERROR(VLOOKUP($B28,zlepseni!$A$2:$F$43,5,FALSE)),"",VLOOKUP($B28,zlepseni!$A$2:$F$43,5,FALSE))</f>
        <v>100.99999999999999</v>
      </c>
      <c r="O28" s="21">
        <f>IF(ISERROR(VLOOKUP($B28,zlepseni!$A$2:$F$43,6,FALSE)),"",VLOOKUP($B28,zlepseni!$A$2:$F$43,6,FALSE))</f>
        <v>25.249999999999996</v>
      </c>
      <c r="P28" s="16">
        <f t="shared" si="0"/>
        <v>4</v>
      </c>
      <c r="Q28" s="16">
        <v>4</v>
      </c>
      <c r="R28" s="16"/>
      <c r="S28" s="45"/>
      <c r="U28">
        <v>1</v>
      </c>
      <c r="V28">
        <v>1</v>
      </c>
      <c r="W28">
        <v>1</v>
      </c>
      <c r="X28">
        <v>1</v>
      </c>
      <c r="Y28">
        <f t="shared" si="2"/>
        <v>4</v>
      </c>
    </row>
    <row r="29" spans="1:25" x14ac:dyDescent="0.25">
      <c r="A29" s="16" t="s">
        <v>50</v>
      </c>
      <c r="B29" s="26">
        <v>540471</v>
      </c>
      <c r="C29" s="27" t="s">
        <v>65</v>
      </c>
      <c r="D29" s="20">
        <v>232.11950000000002</v>
      </c>
      <c r="E29" s="20">
        <v>0</v>
      </c>
      <c r="F29" s="20">
        <v>151.02916573985067</v>
      </c>
      <c r="G29" s="20">
        <v>0</v>
      </c>
      <c r="H29" s="20">
        <v>161.09777678917396</v>
      </c>
      <c r="I29" s="20">
        <v>0</v>
      </c>
      <c r="J29" s="20">
        <v>40.274444197293491</v>
      </c>
      <c r="K29" s="20">
        <v>0</v>
      </c>
      <c r="L29" s="21">
        <f>IF(ISERROR(VLOOKUP($B29,zlepseni!$A$2:$F$43,3,FALSE)),"",VLOOKUP($B29,zlepseni!$A$2:$F$43,3,FALSE))</f>
        <v>197.30157500000001</v>
      </c>
      <c r="M29" s="21">
        <f>IF(ISERROR(VLOOKUP($B29,zlepseni!$A$2:$F$43,4,FALSE)),"",VLOOKUP($B29,zlepseni!$A$2:$F$43,4,FALSE))</f>
        <v>105.72041601789546</v>
      </c>
      <c r="N29" s="21">
        <f>IF(ISERROR(VLOOKUP($B29,zlepseni!$A$2:$F$43,5,FALSE)),"",VLOOKUP($B29,zlepseni!$A$2:$F$43,5,FALSE))</f>
        <v>80.548888394586982</v>
      </c>
      <c r="O29" s="21">
        <f>IF(ISERROR(VLOOKUP($B29,zlepseni!$A$2:$F$43,6,FALSE)),"",VLOOKUP($B29,zlepseni!$A$2:$F$43,6,FALSE))</f>
        <v>20.137222098646745</v>
      </c>
      <c r="P29" s="16">
        <f t="shared" si="0"/>
        <v>4</v>
      </c>
      <c r="Q29" s="16">
        <v>4</v>
      </c>
      <c r="R29" s="16"/>
      <c r="S29" s="45"/>
      <c r="U29">
        <v>1</v>
      </c>
      <c r="V29">
        <v>1</v>
      </c>
      <c r="W29">
        <v>1</v>
      </c>
      <c r="X29">
        <v>1</v>
      </c>
      <c r="Y29">
        <f t="shared" si="2"/>
        <v>4</v>
      </c>
    </row>
    <row r="30" spans="1:25" x14ac:dyDescent="0.25">
      <c r="A30" s="16" t="s">
        <v>19</v>
      </c>
      <c r="B30" s="26">
        <v>540511</v>
      </c>
      <c r="C30" s="27" t="s">
        <v>67</v>
      </c>
      <c r="D30" s="20">
        <v>273.12599999999998</v>
      </c>
      <c r="E30" s="20">
        <v>0</v>
      </c>
      <c r="F30" s="20">
        <v>156.76479119318191</v>
      </c>
      <c r="G30" s="20">
        <v>0</v>
      </c>
      <c r="H30" s="20">
        <v>167.21577727272728</v>
      </c>
      <c r="I30" s="20">
        <v>0</v>
      </c>
      <c r="J30" s="20">
        <v>41.80394431818182</v>
      </c>
      <c r="K30" s="20">
        <v>0</v>
      </c>
      <c r="L30" s="21">
        <f>IF(ISERROR(VLOOKUP($B30,zlepseni!$A$2:$F$43,3,FALSE)),"",VLOOKUP($B30,zlepseni!$A$2:$F$43,3,FALSE))</f>
        <v>232.15709999999996</v>
      </c>
      <c r="M30" s="21">
        <f>IF(ISERROR(VLOOKUP($B30,zlepseni!$A$2:$F$43,4,FALSE)),"",VLOOKUP($B30,zlepseni!$A$2:$F$43,4,FALSE))</f>
        <v>109.73535383522733</v>
      </c>
      <c r="N30" s="21">
        <f>IF(ISERROR(VLOOKUP($B30,zlepseni!$A$2:$F$43,5,FALSE)),"",VLOOKUP($B30,zlepseni!$A$2:$F$43,5,FALSE))</f>
        <v>83.60788863636364</v>
      </c>
      <c r="O30" s="21">
        <f>IF(ISERROR(VLOOKUP($B30,zlepseni!$A$2:$F$43,6,FALSE)),"",VLOOKUP($B30,zlepseni!$A$2:$F$43,6,FALSE))</f>
        <v>20.90197215909091</v>
      </c>
      <c r="P30" s="16">
        <f t="shared" si="0"/>
        <v>4</v>
      </c>
      <c r="Q30" s="16">
        <v>4</v>
      </c>
      <c r="R30" s="16"/>
      <c r="S30" s="45" t="s">
        <v>109</v>
      </c>
      <c r="U30">
        <v>1</v>
      </c>
      <c r="V30">
        <v>1</v>
      </c>
      <c r="W30">
        <v>1</v>
      </c>
      <c r="X30">
        <v>1</v>
      </c>
      <c r="Y30">
        <f t="shared" si="2"/>
        <v>4</v>
      </c>
    </row>
    <row r="31" spans="1:25" x14ac:dyDescent="0.25">
      <c r="A31" s="16" t="s">
        <v>13</v>
      </c>
      <c r="B31" s="26">
        <v>540521</v>
      </c>
      <c r="C31" s="27" t="s">
        <v>68</v>
      </c>
      <c r="D31" s="20">
        <v>68.880001068115234</v>
      </c>
      <c r="E31" s="20">
        <v>0</v>
      </c>
      <c r="F31" s="20">
        <v>63.373863530159042</v>
      </c>
      <c r="G31" s="20">
        <v>0</v>
      </c>
      <c r="H31" s="20">
        <v>67.598787765502934</v>
      </c>
      <c r="I31" s="20">
        <v>0</v>
      </c>
      <c r="J31" s="20">
        <v>16.899696941375733</v>
      </c>
      <c r="K31" s="20">
        <v>0</v>
      </c>
      <c r="L31" s="21">
        <f>IF(ISERROR(VLOOKUP($B31,zlepseni!$A$2:$F$43,3,FALSE)),"",VLOOKUP($B31,zlepseni!$A$2:$F$43,3,FALSE))</f>
        <v>58.548000907897944</v>
      </c>
      <c r="M31" s="21">
        <f>IF(ISERROR(VLOOKUP($B31,zlepseni!$A$2:$F$43,4,FALSE)),"",VLOOKUP($B31,zlepseni!$A$2:$F$43,4,FALSE))</f>
        <v>44.361704471111331</v>
      </c>
      <c r="N31" s="21">
        <f>IF(ISERROR(VLOOKUP($B31,zlepseni!$A$2:$F$43,5,FALSE)),"",VLOOKUP($B31,zlepseni!$A$2:$F$43,5,FALSE))</f>
        <v>33.799393882751467</v>
      </c>
      <c r="O31" s="21">
        <f>IF(ISERROR(VLOOKUP($B31,zlepseni!$A$2:$F$43,6,FALSE)),"",VLOOKUP($B31,zlepseni!$A$2:$F$43,6,FALSE))</f>
        <v>8.4498484706878667</v>
      </c>
      <c r="P31" s="16">
        <f t="shared" si="0"/>
        <v>4</v>
      </c>
      <c r="Q31" s="16">
        <v>4</v>
      </c>
      <c r="R31" s="16"/>
      <c r="S31" s="45"/>
      <c r="U31">
        <v>1</v>
      </c>
      <c r="V31">
        <v>1</v>
      </c>
      <c r="W31">
        <v>1</v>
      </c>
      <c r="X31">
        <v>1</v>
      </c>
      <c r="Y31">
        <f t="shared" si="2"/>
        <v>4</v>
      </c>
    </row>
    <row r="32" spans="1:25" x14ac:dyDescent="0.25">
      <c r="A32" s="17" t="s">
        <v>17</v>
      </c>
      <c r="B32" s="23">
        <v>514002</v>
      </c>
      <c r="C32" s="24" t="s">
        <v>26</v>
      </c>
      <c r="D32" s="20">
        <v>567.8087791728974</v>
      </c>
      <c r="E32" s="20">
        <v>95.578231397333354</v>
      </c>
      <c r="F32" s="20">
        <v>567.8087791728974</v>
      </c>
      <c r="G32" s="20">
        <v>88.546256311685283</v>
      </c>
      <c r="H32" s="20">
        <v>1965.492</v>
      </c>
      <c r="I32" s="20">
        <v>63.265306122448983</v>
      </c>
      <c r="J32" s="20">
        <v>371.25961041355134</v>
      </c>
      <c r="K32" s="20">
        <v>52.247188904267041</v>
      </c>
      <c r="L32" s="21">
        <f>IF(ISERROR(VLOOKUP($B32,zlepseni!$A$2:$F$43,3,FALSE)),"",VLOOKUP($B32,zlepseni!$A$2:$F$43,3,FALSE))</f>
        <v>0</v>
      </c>
      <c r="M32" s="21">
        <f>IF(ISERROR(VLOOKUP($B32,zlepseni!$A$2:$F$43,4,FALSE)),"",VLOOKUP($B32,zlepseni!$A$2:$F$43,4,FALSE))</f>
        <v>0</v>
      </c>
      <c r="N32" s="21">
        <f>IF(ISERROR(VLOOKUP($B32,zlepseni!$A$2:$F$43,5,FALSE)),"",VLOOKUP($B32,zlepseni!$A$2:$F$43,5,FALSE))</f>
        <v>0</v>
      </c>
      <c r="O32" s="21">
        <f>IF(ISERROR(VLOOKUP($B32,zlepseni!$A$2:$F$43,6,FALSE)),"",VLOOKUP($B32,zlepseni!$A$2:$F$43,6,FALSE))</f>
        <v>99.148166787242928</v>
      </c>
      <c r="P32" s="16">
        <f t="shared" si="0"/>
        <v>3</v>
      </c>
      <c r="Q32" s="25">
        <v>4</v>
      </c>
      <c r="R32" s="16">
        <v>18</v>
      </c>
      <c r="S32" s="45" t="s">
        <v>109</v>
      </c>
      <c r="X32">
        <v>3</v>
      </c>
      <c r="Y32">
        <f t="shared" si="2"/>
        <v>3</v>
      </c>
    </row>
    <row r="33" spans="1:25" x14ac:dyDescent="0.25">
      <c r="A33" s="17" t="s">
        <v>17</v>
      </c>
      <c r="B33" s="26">
        <v>513091</v>
      </c>
      <c r="C33" s="27" t="s">
        <v>18</v>
      </c>
      <c r="D33" s="20">
        <v>72.597801573514943</v>
      </c>
      <c r="E33" s="20">
        <v>96.9316594960641</v>
      </c>
      <c r="F33" s="20">
        <v>33.658979370594025</v>
      </c>
      <c r="G33" s="20">
        <v>92.500000350615551</v>
      </c>
      <c r="H33" s="20">
        <v>625.67034968456949</v>
      </c>
      <c r="I33" s="20">
        <v>5.7015141770817621</v>
      </c>
      <c r="J33" s="20">
        <v>42.898698426485062</v>
      </c>
      <c r="K33" s="20">
        <v>65.789474509759629</v>
      </c>
      <c r="L33" s="21">
        <f>IF(ISERROR(VLOOKUP($B33,zlepseni!$A$2:$F$43,3,FALSE)),"",VLOOKUP($B33,zlepseni!$A$2:$F$43,3,FALSE))</f>
        <v>0</v>
      </c>
      <c r="M33" s="21">
        <f>IF(ISERROR(VLOOKUP($B33,zlepseni!$A$2:$F$43,4,FALSE)),"",VLOOKUP($B33,zlepseni!$A$2:$F$43,4,FALSE))</f>
        <v>0</v>
      </c>
      <c r="N33" s="21">
        <f>IF(ISERROR(VLOOKUP($B33,zlepseni!$A$2:$F$43,5,FALSE)),"",VLOOKUP($B33,zlepseni!$A$2:$F$43,5,FALSE))</f>
        <v>293.92040469631871</v>
      </c>
      <c r="O33" s="21">
        <f>IF(ISERROR(VLOOKUP($B33,zlepseni!$A$2:$F$43,6,FALSE)),"",VLOOKUP($B33,zlepseni!$A$2:$F$43,6,FALSE))</f>
        <v>0</v>
      </c>
      <c r="P33" s="16">
        <f t="shared" si="0"/>
        <v>2</v>
      </c>
      <c r="Q33" s="16">
        <v>5</v>
      </c>
      <c r="R33" s="16"/>
      <c r="S33" s="45"/>
      <c r="W33">
        <v>2</v>
      </c>
      <c r="Y33">
        <f t="shared" si="2"/>
        <v>2</v>
      </c>
    </row>
    <row r="34" spans="1:25" x14ac:dyDescent="0.25">
      <c r="A34" s="16" t="s">
        <v>40</v>
      </c>
      <c r="B34" s="26">
        <v>515631</v>
      </c>
      <c r="C34" s="27" t="s">
        <v>41</v>
      </c>
      <c r="D34" s="20">
        <v>147.82911255168915</v>
      </c>
      <c r="E34" s="20">
        <v>94.095645150605634</v>
      </c>
      <c r="F34" s="20">
        <v>448.1696872415543</v>
      </c>
      <c r="G34" s="20">
        <v>68.246446975663773</v>
      </c>
      <c r="H34" s="20">
        <v>602.01900000000001</v>
      </c>
      <c r="I34" s="20">
        <v>67.03296611165382</v>
      </c>
      <c r="J34" s="20">
        <v>133.78200000000001</v>
      </c>
      <c r="K34" s="20">
        <v>56.521738229041269</v>
      </c>
      <c r="L34" s="21">
        <f>IF(ISERROR(VLOOKUP($B34,zlepseni!$A$2:$F$43,3,FALSE)),"",VLOOKUP($B34,zlepseni!$A$2:$F$43,3,FALSE))</f>
        <v>0</v>
      </c>
      <c r="M34" s="21">
        <f>IF(ISERROR(VLOOKUP($B34,zlepseni!$A$2:$F$43,4,FALSE)),"",VLOOKUP($B34,zlepseni!$A$2:$F$43,4,FALSE))</f>
        <v>24.749649586486726</v>
      </c>
      <c r="N34" s="21">
        <f>IF(ISERROR(VLOOKUP($B34,zlepseni!$A$2:$F$43,5,FALSE)),"",VLOOKUP($B34,zlepseni!$A$2:$F$43,5,FALSE))</f>
        <v>0</v>
      </c>
      <c r="O34" s="21">
        <f>IF(ISERROR(VLOOKUP($B34,zlepseni!$A$2:$F$43,6,FALSE)),"",VLOOKUP($B34,zlepseni!$A$2:$F$43,6,FALSE))</f>
        <v>0</v>
      </c>
      <c r="P34" s="16">
        <f t="shared" si="0"/>
        <v>1</v>
      </c>
      <c r="Q34" s="16">
        <v>5</v>
      </c>
      <c r="R34" s="16"/>
      <c r="S34" s="45" t="s">
        <v>109</v>
      </c>
      <c r="V34">
        <v>1</v>
      </c>
      <c r="Y34">
        <f t="shared" si="2"/>
        <v>1</v>
      </c>
    </row>
    <row r="35" spans="1:25" x14ac:dyDescent="0.25">
      <c r="A35" s="17" t="s">
        <v>32</v>
      </c>
      <c r="B35" s="26">
        <v>516311</v>
      </c>
      <c r="C35" s="27" t="s">
        <v>43</v>
      </c>
      <c r="D35" s="20">
        <v>69.849602775573729</v>
      </c>
      <c r="E35" s="20">
        <v>96.390977300199353</v>
      </c>
      <c r="F35" s="20">
        <v>20.372799653053285</v>
      </c>
      <c r="G35" s="20">
        <v>94.594594607034253</v>
      </c>
      <c r="H35" s="20">
        <v>305.59199999999998</v>
      </c>
      <c r="I35" s="20">
        <v>29.765885391565604</v>
      </c>
      <c r="J35" s="20">
        <v>50.932000000000002</v>
      </c>
      <c r="K35" s="20">
        <v>41.666666666666664</v>
      </c>
      <c r="L35" s="21">
        <f>IF(ISERROR(VLOOKUP($B35,zlepseni!$A$2:$F$43,3,FALSE)),"",VLOOKUP($B35,zlepseni!$A$2:$F$43,3,FALSE))</f>
        <v>0</v>
      </c>
      <c r="M35" s="21">
        <f>IF(ISERROR(VLOOKUP($B35,zlepseni!$A$2:$F$43,4,FALSE)),"",VLOOKUP($B35,zlepseni!$A$2:$F$43,4,FALSE))</f>
        <v>0</v>
      </c>
      <c r="N35" s="21">
        <f>IF(ISERROR(VLOOKUP($B35,zlepseni!$A$2:$F$43,5,FALSE)),"",VLOOKUP($B35,zlepseni!$A$2:$F$43,5,FALSE))</f>
        <v>88.039602775573712</v>
      </c>
      <c r="O35" s="21">
        <f>IF(ISERROR(VLOOKUP($B35,zlepseni!$A$2:$F$43,6,FALSE)),"",VLOOKUP($B35,zlepseni!$A$2:$F$43,6,FALSE))</f>
        <v>7.2760000000000034</v>
      </c>
      <c r="P35" s="16">
        <f t="shared" si="0"/>
        <v>1</v>
      </c>
      <c r="Q35" s="16">
        <v>5</v>
      </c>
      <c r="R35" s="16"/>
      <c r="S35" s="45" t="s">
        <v>109</v>
      </c>
      <c r="W35">
        <v>1</v>
      </c>
      <c r="Y35">
        <f t="shared" si="2"/>
        <v>1</v>
      </c>
    </row>
    <row r="36" spans="1:25" x14ac:dyDescent="0.25">
      <c r="A36" s="17" t="s">
        <v>32</v>
      </c>
      <c r="B36" s="26">
        <v>540541</v>
      </c>
      <c r="C36" s="27" t="s">
        <v>69</v>
      </c>
      <c r="D36" s="20">
        <v>63.387997674942014</v>
      </c>
      <c r="E36" s="20">
        <v>97.400000095367432</v>
      </c>
      <c r="F36" s="20">
        <v>88.914244138836594</v>
      </c>
      <c r="G36" s="20">
        <v>74.579216906512784</v>
      </c>
      <c r="H36" s="20">
        <v>231.12583904527111</v>
      </c>
      <c r="I36" s="20">
        <v>38.050563369634681</v>
      </c>
      <c r="J36" s="20">
        <v>36.416409837374886</v>
      </c>
      <c r="K36" s="20">
        <v>60.956748361069494</v>
      </c>
      <c r="L36" s="21">
        <f>IF(ISERROR(VLOOKUP($B36,zlepseni!$A$2:$F$43,3,FALSE)),"",VLOOKUP($B36,zlepseni!$A$2:$F$43,3,FALSE))</f>
        <v>0</v>
      </c>
      <c r="M36" s="21">
        <f>IF(ISERROR(VLOOKUP($B36,zlepseni!$A$2:$F$43,4,FALSE)),"",VLOOKUP($B36,zlepseni!$A$2:$F$43,4,FALSE))</f>
        <v>0</v>
      </c>
      <c r="N36" s="21">
        <f>IF(ISERROR(VLOOKUP($B36,zlepseni!$A$2:$F$43,5,FALSE)),"",VLOOKUP($B36,zlepseni!$A$2:$F$43,5,FALSE))</f>
        <v>44.581899651331724</v>
      </c>
      <c r="O36" s="21">
        <f>IF(ISERROR(VLOOKUP($B36,zlepseni!$A$2:$F$43,6,FALSE)),"",VLOOKUP($B36,zlepseni!$A$2:$F$43,6,FALSE))</f>
        <v>0</v>
      </c>
      <c r="P36" s="16">
        <f t="shared" si="0"/>
        <v>1</v>
      </c>
      <c r="Q36" s="16">
        <v>5</v>
      </c>
      <c r="R36" s="16"/>
      <c r="S36" s="45"/>
      <c r="W36">
        <v>1</v>
      </c>
      <c r="Y36">
        <f t="shared" si="2"/>
        <v>1</v>
      </c>
    </row>
    <row r="37" spans="1:25" x14ac:dyDescent="0.25">
      <c r="A37" s="17" t="s">
        <v>5</v>
      </c>
      <c r="B37" s="26">
        <v>512022</v>
      </c>
      <c r="C37" s="27" t="s">
        <v>11</v>
      </c>
      <c r="D37" s="20">
        <v>851.13928770136829</v>
      </c>
      <c r="E37" s="20">
        <v>98.446327661419531</v>
      </c>
      <c r="F37" s="20">
        <v>386.88149999999996</v>
      </c>
      <c r="G37" s="20">
        <v>96.543778923358872</v>
      </c>
      <c r="H37" s="20">
        <v>2089.1601983890532</v>
      </c>
      <c r="I37" s="20">
        <v>81.422016823515477</v>
      </c>
      <c r="J37" s="20">
        <v>103.16840153732896</v>
      </c>
      <c r="K37" s="20">
        <v>94.736841960792063</v>
      </c>
      <c r="L37" s="21">
        <f>IF(ISERROR(VLOOKUP($B37,zlepseni!$A$2:$F$43,3,FALSE)),"",VLOOKUP($B37,zlepseni!$A$2:$F$43,3,FALSE))</f>
        <v>0</v>
      </c>
      <c r="M37" s="21">
        <f>IF(ISERROR(VLOOKUP($B37,zlepseni!$A$2:$F$43,4,FALSE)),"",VLOOKUP($B37,zlepseni!$A$2:$F$43,4,FALSE))</f>
        <v>0</v>
      </c>
      <c r="N37" s="21">
        <f>IF(ISERROR(VLOOKUP($B37,zlepseni!$A$2:$F$43,5,FALSE)),"",VLOOKUP($B37,zlepseni!$A$2:$F$43,5,FALSE))</f>
        <v>0</v>
      </c>
      <c r="O37" s="21">
        <f>IF(ISERROR(VLOOKUP($B37,zlepseni!$A$2:$F$43,6,FALSE)),"",VLOOKUP($B37,zlepseni!$A$2:$F$43,6,FALSE))</f>
        <v>0</v>
      </c>
      <c r="P37" s="16">
        <f t="shared" si="0"/>
        <v>0</v>
      </c>
      <c r="Q37" s="16">
        <v>0</v>
      </c>
      <c r="R37" s="16"/>
      <c r="S37" s="45" t="s">
        <v>109</v>
      </c>
      <c r="Y37">
        <f t="shared" si="2"/>
        <v>0</v>
      </c>
    </row>
    <row r="38" spans="1:25" x14ac:dyDescent="0.25">
      <c r="A38" s="17" t="s">
        <v>5</v>
      </c>
      <c r="B38" s="26">
        <v>512091</v>
      </c>
      <c r="C38" s="27" t="s">
        <v>12</v>
      </c>
      <c r="D38" s="20">
        <v>3720.1540310564042</v>
      </c>
      <c r="E38" s="20">
        <v>98.390804670779644</v>
      </c>
      <c r="F38" s="20">
        <v>2657.2529999999997</v>
      </c>
      <c r="G38" s="20">
        <v>92</v>
      </c>
      <c r="H38" s="20">
        <v>8680.359968943596</v>
      </c>
      <c r="I38" s="20">
        <v>74.677002590346959</v>
      </c>
      <c r="J38" s="20">
        <v>1240.0513788820506</v>
      </c>
      <c r="K38" s="20">
        <v>87.037037486729133</v>
      </c>
      <c r="L38" s="21">
        <f>IF(ISERROR(VLOOKUP($B38,zlepseni!$A$2:$F$43,3,FALSE)),"",VLOOKUP($B38,zlepseni!$A$2:$F$43,3,FALSE))</f>
        <v>0</v>
      </c>
      <c r="M38" s="21">
        <f>IF(ISERROR(VLOOKUP($B38,zlepseni!$A$2:$F$43,4,FALSE)),"",VLOOKUP($B38,zlepseni!$A$2:$F$43,4,FALSE))</f>
        <v>0</v>
      </c>
      <c r="N38" s="21">
        <f>IF(ISERROR(VLOOKUP($B38,zlepseni!$A$2:$F$43,5,FALSE)),"",VLOOKUP($B38,zlepseni!$A$2:$F$43,5,FALSE))</f>
        <v>0</v>
      </c>
      <c r="O38" s="21">
        <f>IF(ISERROR(VLOOKUP($B38,zlepseni!$A$2:$F$43,6,FALSE)),"",VLOOKUP($B38,zlepseni!$A$2:$F$43,6,FALSE))</f>
        <v>0</v>
      </c>
      <c r="P38" s="16">
        <f t="shared" si="0"/>
        <v>0</v>
      </c>
      <c r="Q38" s="16">
        <v>0</v>
      </c>
      <c r="R38" s="16"/>
      <c r="S38" s="45"/>
      <c r="Y38">
        <f t="shared" si="2"/>
        <v>0</v>
      </c>
    </row>
    <row r="39" spans="1:25" x14ac:dyDescent="0.25">
      <c r="A39" s="17" t="s">
        <v>38</v>
      </c>
      <c r="B39" s="26">
        <v>515491</v>
      </c>
      <c r="C39" s="27" t="s">
        <v>39</v>
      </c>
      <c r="D39" s="20">
        <v>40.57936901760101</v>
      </c>
      <c r="E39" s="20">
        <v>89.270428593841771</v>
      </c>
      <c r="F39" s="20">
        <v>32.743098596572871</v>
      </c>
      <c r="G39" s="20">
        <v>80.000000857235335</v>
      </c>
      <c r="H39" s="20">
        <v>75.419499999999999</v>
      </c>
      <c r="I39" s="20">
        <v>57.023061484041968</v>
      </c>
      <c r="J39" s="20">
        <v>9.1974999999999998</v>
      </c>
      <c r="K39" s="20">
        <v>60.937500582076595</v>
      </c>
      <c r="L39" s="21">
        <f>IF(ISERROR(VLOOKUP($B39,zlepseni!$A$2:$F$43,3,FALSE)),"",VLOOKUP($B39,zlepseni!$A$2:$F$43,3,FALSE))</f>
        <v>0</v>
      </c>
      <c r="M39" s="21">
        <f>IF(ISERROR(VLOOKUP($B39,zlepseni!$A$2:$F$43,4,FALSE)),"",VLOOKUP($B39,zlepseni!$A$2:$F$43,4,FALSE))</f>
        <v>0</v>
      </c>
      <c r="N39" s="21">
        <f>IF(ISERROR(VLOOKUP($B39,zlepseni!$A$2:$F$43,5,FALSE)),"",VLOOKUP($B39,zlepseni!$A$2:$F$43,5,FALSE))</f>
        <v>0</v>
      </c>
      <c r="O39" s="21">
        <f>IF(ISERROR(VLOOKUP($B39,zlepseni!$A$2:$F$43,6,FALSE)),"",VLOOKUP($B39,zlepseni!$A$2:$F$43,6,FALSE))</f>
        <v>0</v>
      </c>
      <c r="P39" s="16">
        <f t="shared" si="0"/>
        <v>0</v>
      </c>
      <c r="Q39" s="16">
        <v>0</v>
      </c>
      <c r="R39" s="16"/>
      <c r="S39" s="45"/>
      <c r="Y39">
        <f t="shared" si="2"/>
        <v>0</v>
      </c>
    </row>
    <row r="40" spans="1:25" x14ac:dyDescent="0.25">
      <c r="A40" s="16" t="s">
        <v>30</v>
      </c>
      <c r="B40" s="26">
        <v>516502</v>
      </c>
      <c r="C40" s="27" t="s">
        <v>45</v>
      </c>
      <c r="D40" s="20">
        <v>104.66610144662857</v>
      </c>
      <c r="E40" s="20">
        <v>97.635366557909876</v>
      </c>
      <c r="F40" s="20">
        <v>24.270400361657142</v>
      </c>
      <c r="G40" s="20">
        <v>94.265232811045664</v>
      </c>
      <c r="H40" s="20">
        <v>151.53830652809143</v>
      </c>
      <c r="I40" s="20">
        <v>79.860962845792898</v>
      </c>
      <c r="J40" s="20">
        <v>78.423731157302853</v>
      </c>
      <c r="K40" s="20">
        <v>50.28845898145746</v>
      </c>
      <c r="L40" s="21">
        <f>IF(ISERROR(VLOOKUP($B40,zlepseni!$A$2:$F$43,3,FALSE)),"",VLOOKUP($B40,zlepseni!$A$2:$F$43,3,FALSE))</f>
        <v>0</v>
      </c>
      <c r="M40" s="21">
        <f>IF(ISERROR(VLOOKUP($B40,zlepseni!$A$2:$F$43,4,FALSE)),"",VLOOKUP($B40,zlepseni!$A$2:$F$43,4,FALSE))</f>
        <v>0</v>
      </c>
      <c r="N40" s="21">
        <f>IF(ISERROR(VLOOKUP($B40,zlepseni!$A$2:$F$43,5,FALSE)),"",VLOOKUP($B40,zlepseni!$A$2:$F$43,5,FALSE))</f>
        <v>0</v>
      </c>
      <c r="O40" s="21">
        <f>IF(ISERROR(VLOOKUP($B40,zlepseni!$A$2:$F$43,6,FALSE)),"",VLOOKUP($B40,zlepseni!$A$2:$F$43,6,FALSE))</f>
        <v>0</v>
      </c>
      <c r="P40" s="16">
        <f t="shared" si="0"/>
        <v>0</v>
      </c>
      <c r="Q40" s="16">
        <v>0</v>
      </c>
      <c r="R40" s="16"/>
      <c r="S40" s="45"/>
      <c r="Y40">
        <f t="shared" si="2"/>
        <v>0</v>
      </c>
    </row>
    <row r="41" spans="1:25" x14ac:dyDescent="0.25">
      <c r="A41" s="16" t="s">
        <v>30</v>
      </c>
      <c r="B41" s="26">
        <v>517021</v>
      </c>
      <c r="C41" s="27" t="s">
        <v>47</v>
      </c>
      <c r="D41" s="20">
        <v>560.01900000000001</v>
      </c>
      <c r="E41" s="20">
        <v>95.671641791044777</v>
      </c>
      <c r="F41" s="20">
        <v>934.65242946624755</v>
      </c>
      <c r="G41" s="20">
        <v>95.451127676139194</v>
      </c>
      <c r="H41" s="20">
        <v>642.91987892463408</v>
      </c>
      <c r="I41" s="20">
        <v>65.01684784143329</v>
      </c>
      <c r="J41" s="20">
        <v>115.866</v>
      </c>
      <c r="K41" s="20">
        <v>97.104247061596837</v>
      </c>
      <c r="L41" s="21">
        <f>IF(ISERROR(VLOOKUP($B41,zlepseni!$A$2:$F$43,3,FALSE)),"",VLOOKUP($B41,zlepseni!$A$2:$F$43,3,FALSE))</f>
        <v>0</v>
      </c>
      <c r="M41" s="21">
        <f>IF(ISERROR(VLOOKUP($B41,zlepseni!$A$2:$F$43,4,FALSE)),"",VLOOKUP($B41,zlepseni!$A$2:$F$43,4,FALSE))</f>
        <v>0</v>
      </c>
      <c r="N41" s="21">
        <f>IF(ISERROR(VLOOKUP($B41,zlepseni!$A$2:$F$43,5,FALSE)),"",VLOOKUP($B41,zlepseni!$A$2:$F$43,5,FALSE))</f>
        <v>0</v>
      </c>
      <c r="O41" s="21">
        <f>IF(ISERROR(VLOOKUP($B41,zlepseni!$A$2:$F$43,6,FALSE)),"",VLOOKUP($B41,zlepseni!$A$2:$F$43,6,FALSE))</f>
        <v>0</v>
      </c>
      <c r="P41" s="16">
        <f t="shared" si="0"/>
        <v>0</v>
      </c>
      <c r="Q41" s="16">
        <v>0</v>
      </c>
      <c r="R41" s="16"/>
      <c r="S41" s="45"/>
      <c r="Y41">
        <f t="shared" si="2"/>
        <v>0</v>
      </c>
    </row>
    <row r="42" spans="1:25" x14ac:dyDescent="0.25">
      <c r="A42" s="17" t="s">
        <v>34</v>
      </c>
      <c r="B42" s="26">
        <v>517661</v>
      </c>
      <c r="C42" s="27" t="s">
        <v>52</v>
      </c>
      <c r="D42" s="20">
        <v>146.35039750766754</v>
      </c>
      <c r="E42" s="20">
        <v>98.960267330398523</v>
      </c>
      <c r="F42" s="20">
        <v>81.015397507667544</v>
      </c>
      <c r="G42" s="20">
        <v>96.563192894106876</v>
      </c>
      <c r="H42" s="20">
        <v>321.44820498466493</v>
      </c>
      <c r="I42" s="20">
        <v>87.575757383096104</v>
      </c>
      <c r="J42" s="20">
        <v>28.747400623083116</v>
      </c>
      <c r="K42" s="20">
        <v>93.641618078887504</v>
      </c>
      <c r="L42" s="21">
        <f>IF(ISERROR(VLOOKUP($B42,zlepseni!$A$2:$F$43,3,FALSE)),"",VLOOKUP($B42,zlepseni!$A$2:$F$43,3,FALSE))</f>
        <v>0</v>
      </c>
      <c r="M42" s="21">
        <f>IF(ISERROR(VLOOKUP($B42,zlepseni!$A$2:$F$43,4,FALSE)),"",VLOOKUP($B42,zlepseni!$A$2:$F$43,4,FALSE))</f>
        <v>0</v>
      </c>
      <c r="N42" s="21">
        <f>IF(ISERROR(VLOOKUP($B42,zlepseni!$A$2:$F$43,5,FALSE)),"",VLOOKUP($B42,zlepseni!$A$2:$F$43,5,FALSE))</f>
        <v>0</v>
      </c>
      <c r="O42" s="21">
        <f>IF(ISERROR(VLOOKUP($B42,zlepseni!$A$2:$F$43,6,FALSE)),"",VLOOKUP($B42,zlepseni!$A$2:$F$43,6,FALSE))</f>
        <v>0</v>
      </c>
      <c r="P42" s="16">
        <f t="shared" si="0"/>
        <v>0</v>
      </c>
      <c r="Q42" s="16">
        <v>0</v>
      </c>
      <c r="R42" s="16"/>
      <c r="S42" s="45"/>
      <c r="Y42">
        <f t="shared" si="2"/>
        <v>0</v>
      </c>
    </row>
    <row r="43" spans="1:25" x14ac:dyDescent="0.25">
      <c r="A43" s="17" t="s">
        <v>17</v>
      </c>
      <c r="B43" s="26">
        <v>519321</v>
      </c>
      <c r="C43" s="27" t="s">
        <v>60</v>
      </c>
      <c r="D43" s="20">
        <v>105.36</v>
      </c>
      <c r="E43" s="20">
        <v>95</v>
      </c>
      <c r="F43" s="20">
        <v>13.696799497604369</v>
      </c>
      <c r="G43" s="20">
        <v>95.469307096877898</v>
      </c>
      <c r="H43" s="20">
        <v>49.519197990417481</v>
      </c>
      <c r="I43" s="20">
        <v>84.643564979628763</v>
      </c>
      <c r="J43" s="20">
        <v>12.643200502395629</v>
      </c>
      <c r="K43" s="20">
        <v>84.3168310599752</v>
      </c>
      <c r="L43" s="21">
        <f>IF(ISERROR(VLOOKUP($B43,zlepseni!$A$2:$F$43,3,FALSE)),"",VLOOKUP($B43,zlepseni!$A$2:$F$43,3,FALSE))</f>
        <v>0</v>
      </c>
      <c r="M43" s="21">
        <f>IF(ISERROR(VLOOKUP($B43,zlepseni!$A$2:$F$43,4,FALSE)),"",VLOOKUP($B43,zlepseni!$A$2:$F$43,4,FALSE))</f>
        <v>0</v>
      </c>
      <c r="N43" s="21">
        <f>IF(ISERROR(VLOOKUP($B43,zlepseni!$A$2:$F$43,5,FALSE)),"",VLOOKUP($B43,zlepseni!$A$2:$F$43,5,FALSE))</f>
        <v>0</v>
      </c>
      <c r="O43" s="21">
        <f>IF(ISERROR(VLOOKUP($B43,zlepseni!$A$2:$F$43,6,FALSE)),"",VLOOKUP($B43,zlepseni!$A$2:$F$43,6,FALSE))</f>
        <v>0</v>
      </c>
      <c r="P43" s="16">
        <f t="shared" si="0"/>
        <v>0</v>
      </c>
      <c r="Q43" s="16">
        <v>0</v>
      </c>
      <c r="R43" s="16"/>
      <c r="S43" s="45"/>
      <c r="Y43">
        <f t="shared" si="2"/>
        <v>0</v>
      </c>
    </row>
    <row r="44" spans="1:25" x14ac:dyDescent="0.25">
      <c r="A44" s="17" t="s">
        <v>5</v>
      </c>
      <c r="B44" s="26">
        <v>511131</v>
      </c>
      <c r="C44" s="27" t="s">
        <v>6</v>
      </c>
      <c r="D44" s="20">
        <v>133.1679969024658</v>
      </c>
      <c r="E44" s="28"/>
      <c r="F44" s="20">
        <v>19.488000774383544</v>
      </c>
      <c r="G44" s="28"/>
      <c r="H44" s="20">
        <v>0</v>
      </c>
      <c r="I44" s="28"/>
      <c r="J44" s="20">
        <v>0</v>
      </c>
      <c r="K44" s="28"/>
      <c r="L44" s="21" t="str">
        <f>IF(ISERROR(VLOOKUP($B44,zlepseni!$A$2:$F$43,3,FALSE)),"",VLOOKUP($B44,zlepseni!$A$2:$F$43,3,FALSE))</f>
        <v/>
      </c>
      <c r="M44" s="21" t="str">
        <f>IF(ISERROR(VLOOKUP($B44,zlepseni!$A$2:$F$43,4,FALSE)),"",VLOOKUP($B44,zlepseni!$A$2:$F$43,4,FALSE))</f>
        <v/>
      </c>
      <c r="N44" s="21" t="str">
        <f>IF(ISERROR(VLOOKUP($B44,zlepseni!$A$2:$F$43,5,FALSE)),"",VLOOKUP($B44,zlepseni!$A$2:$F$43,5,FALSE))</f>
        <v/>
      </c>
      <c r="O44" s="21" t="str">
        <f>IF(ISERROR(VLOOKUP($B44,zlepseni!$A$2:$F$43,6,FALSE)),"",VLOOKUP($B44,zlepseni!$A$2:$F$43,6,FALSE))</f>
        <v/>
      </c>
      <c r="P44" s="29" t="s">
        <v>104</v>
      </c>
      <c r="Q44" s="29" t="s">
        <v>104</v>
      </c>
      <c r="R44" s="16"/>
      <c r="S44" s="45"/>
      <c r="U44" t="s">
        <v>104</v>
      </c>
      <c r="V44" t="s">
        <v>104</v>
      </c>
      <c r="W44" t="s">
        <v>104</v>
      </c>
      <c r="X44" t="s">
        <v>104</v>
      </c>
      <c r="Y44">
        <f t="shared" ref="Y44:Y53" si="3">SUM(U44:X44)</f>
        <v>0</v>
      </c>
    </row>
    <row r="45" spans="1:25" x14ac:dyDescent="0.25">
      <c r="A45" s="17" t="s">
        <v>7</v>
      </c>
      <c r="B45" s="26">
        <v>511241</v>
      </c>
      <c r="C45" s="27" t="s">
        <v>8</v>
      </c>
      <c r="D45" s="20">
        <v>1229.5192515411377</v>
      </c>
      <c r="E45" s="28"/>
      <c r="F45" s="20">
        <v>148.62320322132109</v>
      </c>
      <c r="G45" s="28"/>
      <c r="H45" s="20">
        <v>385.06918711471559</v>
      </c>
      <c r="I45" s="28"/>
      <c r="J45" s="20">
        <v>156.72991549015043</v>
      </c>
      <c r="K45" s="28"/>
      <c r="L45" s="21" t="str">
        <f>IF(ISERROR(VLOOKUP($B45,zlepseni!$A$2:$F$43,3,FALSE)),"",VLOOKUP($B45,zlepseni!$A$2:$F$43,3,FALSE))</f>
        <v/>
      </c>
      <c r="M45" s="21" t="str">
        <f>IF(ISERROR(VLOOKUP($B45,zlepseni!$A$2:$F$43,4,FALSE)),"",VLOOKUP($B45,zlepseni!$A$2:$F$43,4,FALSE))</f>
        <v/>
      </c>
      <c r="N45" s="21" t="str">
        <f>IF(ISERROR(VLOOKUP($B45,zlepseni!$A$2:$F$43,5,FALSE)),"",VLOOKUP($B45,zlepseni!$A$2:$F$43,5,FALSE))</f>
        <v/>
      </c>
      <c r="O45" s="21" t="str">
        <f>IF(ISERROR(VLOOKUP($B45,zlepseni!$A$2:$F$43,6,FALSE)),"",VLOOKUP($B45,zlepseni!$A$2:$F$43,6,FALSE))</f>
        <v/>
      </c>
      <c r="P45" s="29" t="s">
        <v>104</v>
      </c>
      <c r="Q45" s="29" t="s">
        <v>104</v>
      </c>
      <c r="R45" s="16"/>
      <c r="S45" s="45"/>
      <c r="U45" t="s">
        <v>104</v>
      </c>
      <c r="V45" t="s">
        <v>104</v>
      </c>
      <c r="W45" t="s">
        <v>104</v>
      </c>
      <c r="X45" t="s">
        <v>104</v>
      </c>
      <c r="Y45">
        <f t="shared" si="3"/>
        <v>0</v>
      </c>
    </row>
    <row r="46" spans="1:25" x14ac:dyDescent="0.25">
      <c r="A46" s="17" t="s">
        <v>5</v>
      </c>
      <c r="B46" s="26">
        <v>511506</v>
      </c>
      <c r="C46" s="27" t="s">
        <v>9</v>
      </c>
      <c r="D46" s="20">
        <v>0</v>
      </c>
      <c r="E46" s="28"/>
      <c r="F46" s="20">
        <v>0</v>
      </c>
      <c r="G46" s="28"/>
      <c r="H46" s="20">
        <v>0</v>
      </c>
      <c r="I46" s="28"/>
      <c r="J46" s="20">
        <v>0</v>
      </c>
      <c r="K46" s="28"/>
      <c r="L46" s="21" t="str">
        <f>IF(ISERROR(VLOOKUP($B46,zlepseni!$A$2:$F$43,3,FALSE)),"",VLOOKUP($B46,zlepseni!$A$2:$F$43,3,FALSE))</f>
        <v/>
      </c>
      <c r="M46" s="21" t="str">
        <f>IF(ISERROR(VLOOKUP($B46,zlepseni!$A$2:$F$43,4,FALSE)),"",VLOOKUP($B46,zlepseni!$A$2:$F$43,4,FALSE))</f>
        <v/>
      </c>
      <c r="N46" s="21" t="str">
        <f>IF(ISERROR(VLOOKUP($B46,zlepseni!$A$2:$F$43,5,FALSE)),"",VLOOKUP($B46,zlepseni!$A$2:$F$43,5,FALSE))</f>
        <v/>
      </c>
      <c r="O46" s="21" t="str">
        <f>IF(ISERROR(VLOOKUP($B46,zlepseni!$A$2:$F$43,6,FALSE)),"",VLOOKUP($B46,zlepseni!$A$2:$F$43,6,FALSE))</f>
        <v/>
      </c>
      <c r="P46" s="29" t="s">
        <v>104</v>
      </c>
      <c r="Q46" s="29" t="s">
        <v>104</v>
      </c>
      <c r="R46" s="16"/>
      <c r="S46" s="45"/>
      <c r="U46" t="s">
        <v>104</v>
      </c>
      <c r="V46" t="s">
        <v>104</v>
      </c>
      <c r="W46" t="s">
        <v>104</v>
      </c>
      <c r="X46" t="s">
        <v>104</v>
      </c>
      <c r="Y46">
        <f t="shared" si="3"/>
        <v>0</v>
      </c>
    </row>
    <row r="47" spans="1:25" x14ac:dyDescent="0.25">
      <c r="A47" s="17" t="s">
        <v>15</v>
      </c>
      <c r="B47" s="26">
        <v>512291</v>
      </c>
      <c r="C47" s="27" t="s">
        <v>16</v>
      </c>
      <c r="D47" s="20">
        <v>60.802500000000002</v>
      </c>
      <c r="E47" s="28"/>
      <c r="F47" s="20">
        <v>0</v>
      </c>
      <c r="G47" s="28"/>
      <c r="H47" s="20">
        <v>0</v>
      </c>
      <c r="I47" s="28"/>
      <c r="J47" s="20">
        <v>0</v>
      </c>
      <c r="K47" s="28"/>
      <c r="L47" s="21" t="str">
        <f>IF(ISERROR(VLOOKUP($B47,zlepseni!$A$2:$F$43,3,FALSE)),"",VLOOKUP($B47,zlepseni!$A$2:$F$43,3,FALSE))</f>
        <v/>
      </c>
      <c r="M47" s="21" t="str">
        <f>IF(ISERROR(VLOOKUP($B47,zlepseni!$A$2:$F$43,4,FALSE)),"",VLOOKUP($B47,zlepseni!$A$2:$F$43,4,FALSE))</f>
        <v/>
      </c>
      <c r="N47" s="21" t="str">
        <f>IF(ISERROR(VLOOKUP($B47,zlepseni!$A$2:$F$43,5,FALSE)),"",VLOOKUP($B47,zlepseni!$A$2:$F$43,5,FALSE))</f>
        <v/>
      </c>
      <c r="O47" s="21" t="str">
        <f>IF(ISERROR(VLOOKUP($B47,zlepseni!$A$2:$F$43,6,FALSE)),"",VLOOKUP($B47,zlepseni!$A$2:$F$43,6,FALSE))</f>
        <v/>
      </c>
      <c r="P47" s="29" t="s">
        <v>104</v>
      </c>
      <c r="Q47" s="29" t="s">
        <v>104</v>
      </c>
      <c r="R47" s="16"/>
      <c r="S47" s="45"/>
      <c r="U47" t="s">
        <v>104</v>
      </c>
      <c r="V47" t="s">
        <v>104</v>
      </c>
      <c r="W47" t="s">
        <v>104</v>
      </c>
      <c r="X47" t="s">
        <v>104</v>
      </c>
      <c r="Y47">
        <f t="shared" si="3"/>
        <v>0</v>
      </c>
    </row>
    <row r="48" spans="1:25" x14ac:dyDescent="0.25">
      <c r="A48" s="17" t="s">
        <v>15</v>
      </c>
      <c r="B48" s="26">
        <v>514041</v>
      </c>
      <c r="C48" s="27" t="s">
        <v>28</v>
      </c>
      <c r="D48" s="20">
        <v>246.57900000000001</v>
      </c>
      <c r="E48" s="28"/>
      <c r="F48" s="20">
        <v>16.438600244954227</v>
      </c>
      <c r="G48" s="28"/>
      <c r="H48" s="20">
        <v>534.25450000000001</v>
      </c>
      <c r="I48" s="28"/>
      <c r="J48" s="20">
        <v>0</v>
      </c>
      <c r="K48" s="28"/>
      <c r="L48" s="21" t="str">
        <f>IF(ISERROR(VLOOKUP($B48,zlepseni!$A$2:$F$43,3,FALSE)),"",VLOOKUP($B48,zlepseni!$A$2:$F$43,3,FALSE))</f>
        <v/>
      </c>
      <c r="M48" s="21" t="str">
        <f>IF(ISERROR(VLOOKUP($B48,zlepseni!$A$2:$F$43,4,FALSE)),"",VLOOKUP($B48,zlepseni!$A$2:$F$43,4,FALSE))</f>
        <v/>
      </c>
      <c r="N48" s="21" t="str">
        <f>IF(ISERROR(VLOOKUP($B48,zlepseni!$A$2:$F$43,5,FALSE)),"",VLOOKUP($B48,zlepseni!$A$2:$F$43,5,FALSE))</f>
        <v/>
      </c>
      <c r="O48" s="21" t="str">
        <f>IF(ISERROR(VLOOKUP($B48,zlepseni!$A$2:$F$43,6,FALSE)),"",VLOOKUP($B48,zlepseni!$A$2:$F$43,6,FALSE))</f>
        <v/>
      </c>
      <c r="P48" s="29" t="s">
        <v>104</v>
      </c>
      <c r="Q48" s="29" t="s">
        <v>104</v>
      </c>
      <c r="R48" s="16"/>
      <c r="S48" s="45"/>
      <c r="U48" t="s">
        <v>104</v>
      </c>
      <c r="V48" t="s">
        <v>104</v>
      </c>
      <c r="W48" t="s">
        <v>104</v>
      </c>
      <c r="X48" t="s">
        <v>104</v>
      </c>
      <c r="Y48">
        <f t="shared" si="3"/>
        <v>0</v>
      </c>
    </row>
    <row r="49" spans="1:25" x14ac:dyDescent="0.25">
      <c r="A49" s="17" t="s">
        <v>34</v>
      </c>
      <c r="B49" s="26">
        <v>514771</v>
      </c>
      <c r="C49" s="27" t="s">
        <v>35</v>
      </c>
      <c r="D49" s="20">
        <v>119.312</v>
      </c>
      <c r="E49" s="28"/>
      <c r="F49" s="20">
        <v>59.655999999999999</v>
      </c>
      <c r="G49" s="28"/>
      <c r="H49" s="20">
        <v>0</v>
      </c>
      <c r="I49" s="28"/>
      <c r="J49" s="20">
        <v>178.96799999999999</v>
      </c>
      <c r="K49" s="28"/>
      <c r="L49" s="21" t="str">
        <f>IF(ISERROR(VLOOKUP($B49,zlepseni!$A$2:$F$43,3,FALSE)),"",VLOOKUP($B49,zlepseni!$A$2:$F$43,3,FALSE))</f>
        <v/>
      </c>
      <c r="M49" s="21" t="str">
        <f>IF(ISERROR(VLOOKUP($B49,zlepseni!$A$2:$F$43,4,FALSE)),"",VLOOKUP($B49,zlepseni!$A$2:$F$43,4,FALSE))</f>
        <v/>
      </c>
      <c r="N49" s="21" t="str">
        <f>IF(ISERROR(VLOOKUP($B49,zlepseni!$A$2:$F$43,5,FALSE)),"",VLOOKUP($B49,zlepseni!$A$2:$F$43,5,FALSE))</f>
        <v/>
      </c>
      <c r="O49" s="21" t="str">
        <f>IF(ISERROR(VLOOKUP($B49,zlepseni!$A$2:$F$43,6,FALSE)),"",VLOOKUP($B49,zlepseni!$A$2:$F$43,6,FALSE))</f>
        <v/>
      </c>
      <c r="P49" s="29" t="s">
        <v>104</v>
      </c>
      <c r="Q49" s="29" t="s">
        <v>104</v>
      </c>
      <c r="R49" s="16"/>
      <c r="S49" s="45"/>
      <c r="U49" t="s">
        <v>104</v>
      </c>
      <c r="V49" t="s">
        <v>104</v>
      </c>
      <c r="W49" t="s">
        <v>104</v>
      </c>
      <c r="X49" t="s">
        <v>104</v>
      </c>
      <c r="Y49">
        <f t="shared" si="3"/>
        <v>0</v>
      </c>
    </row>
    <row r="50" spans="1:25" x14ac:dyDescent="0.25">
      <c r="A50" s="17" t="s">
        <v>5</v>
      </c>
      <c r="B50" s="26">
        <v>514961</v>
      </c>
      <c r="C50" s="27" t="s">
        <v>36</v>
      </c>
      <c r="D50" s="20">
        <v>0</v>
      </c>
      <c r="E50" s="28"/>
      <c r="F50" s="20">
        <v>0</v>
      </c>
      <c r="G50" s="28"/>
      <c r="H50" s="20">
        <v>0</v>
      </c>
      <c r="I50" s="28"/>
      <c r="J50" s="20">
        <v>0</v>
      </c>
      <c r="K50" s="28"/>
      <c r="L50" s="21" t="str">
        <f>IF(ISERROR(VLOOKUP($B50,zlepseni!$A$2:$F$43,3,FALSE)),"",VLOOKUP($B50,zlepseni!$A$2:$F$43,3,FALSE))</f>
        <v/>
      </c>
      <c r="M50" s="21" t="str">
        <f>IF(ISERROR(VLOOKUP($B50,zlepseni!$A$2:$F$43,4,FALSE)),"",VLOOKUP($B50,zlepseni!$A$2:$F$43,4,FALSE))</f>
        <v/>
      </c>
      <c r="N50" s="21" t="str">
        <f>IF(ISERROR(VLOOKUP($B50,zlepseni!$A$2:$F$43,5,FALSE)),"",VLOOKUP($B50,zlepseni!$A$2:$F$43,5,FALSE))</f>
        <v/>
      </c>
      <c r="O50" s="21" t="str">
        <f>IF(ISERROR(VLOOKUP($B50,zlepseni!$A$2:$F$43,6,FALSE)),"",VLOOKUP($B50,zlepseni!$A$2:$F$43,6,FALSE))</f>
        <v/>
      </c>
      <c r="P50" s="29" t="s">
        <v>104</v>
      </c>
      <c r="Q50" s="29" t="s">
        <v>104</v>
      </c>
      <c r="R50" s="16"/>
      <c r="S50" s="45"/>
      <c r="U50" t="s">
        <v>104</v>
      </c>
      <c r="V50" t="s">
        <v>104</v>
      </c>
      <c r="W50" t="s">
        <v>104</v>
      </c>
      <c r="X50" t="s">
        <v>104</v>
      </c>
      <c r="Y50">
        <f t="shared" si="3"/>
        <v>0</v>
      </c>
    </row>
    <row r="51" spans="1:25" x14ac:dyDescent="0.25">
      <c r="A51" s="17" t="s">
        <v>5</v>
      </c>
      <c r="B51" s="26">
        <v>517281</v>
      </c>
      <c r="C51" s="27" t="s">
        <v>49</v>
      </c>
      <c r="D51" s="20">
        <v>0</v>
      </c>
      <c r="E51" s="28"/>
      <c r="F51" s="20">
        <v>32.059499847888944</v>
      </c>
      <c r="G51" s="28"/>
      <c r="H51" s="20">
        <v>346.11501216888428</v>
      </c>
      <c r="I51" s="28"/>
      <c r="J51" s="20">
        <v>5.1518502205610277</v>
      </c>
      <c r="K51" s="28"/>
      <c r="L51" s="21" t="str">
        <f>IF(ISERROR(VLOOKUP($B51,zlepseni!$A$2:$F$43,3,FALSE)),"",VLOOKUP($B51,zlepseni!$A$2:$F$43,3,FALSE))</f>
        <v/>
      </c>
      <c r="M51" s="21" t="str">
        <f>IF(ISERROR(VLOOKUP($B51,zlepseni!$A$2:$F$43,4,FALSE)),"",VLOOKUP($B51,zlepseni!$A$2:$F$43,4,FALSE))</f>
        <v/>
      </c>
      <c r="N51" s="21" t="str">
        <f>IF(ISERROR(VLOOKUP($B51,zlepseni!$A$2:$F$43,5,FALSE)),"",VLOOKUP($B51,zlepseni!$A$2:$F$43,5,FALSE))</f>
        <v/>
      </c>
      <c r="O51" s="21" t="str">
        <f>IF(ISERROR(VLOOKUP($B51,zlepseni!$A$2:$F$43,6,FALSE)),"",VLOOKUP($B51,zlepseni!$A$2:$F$43,6,FALSE))</f>
        <v/>
      </c>
      <c r="P51" s="29" t="s">
        <v>104</v>
      </c>
      <c r="Q51" s="29" t="s">
        <v>104</v>
      </c>
      <c r="R51" s="16"/>
      <c r="S51" s="45"/>
      <c r="U51" t="s">
        <v>104</v>
      </c>
      <c r="V51" t="s">
        <v>104</v>
      </c>
      <c r="W51" t="s">
        <v>104</v>
      </c>
      <c r="X51" t="s">
        <v>104</v>
      </c>
      <c r="Y51">
        <f t="shared" si="3"/>
        <v>0</v>
      </c>
    </row>
    <row r="52" spans="1:25" x14ac:dyDescent="0.25">
      <c r="A52" s="17" t="s">
        <v>15</v>
      </c>
      <c r="B52" s="26">
        <v>517921</v>
      </c>
      <c r="C52" s="27" t="s">
        <v>54</v>
      </c>
      <c r="D52" s="20">
        <v>138.01575</v>
      </c>
      <c r="E52" s="28"/>
      <c r="F52" s="20">
        <v>0</v>
      </c>
      <c r="G52" s="28"/>
      <c r="H52" s="20">
        <v>0</v>
      </c>
      <c r="I52" s="28"/>
      <c r="J52" s="20">
        <v>0</v>
      </c>
      <c r="K52" s="28"/>
      <c r="L52" s="21" t="str">
        <f>IF(ISERROR(VLOOKUP($B52,zlepseni!$A$2:$F$43,3,FALSE)),"",VLOOKUP($B52,zlepseni!$A$2:$F$43,3,FALSE))</f>
        <v/>
      </c>
      <c r="M52" s="21" t="str">
        <f>IF(ISERROR(VLOOKUP($B52,zlepseni!$A$2:$F$43,4,FALSE)),"",VLOOKUP($B52,zlepseni!$A$2:$F$43,4,FALSE))</f>
        <v/>
      </c>
      <c r="N52" s="21" t="str">
        <f>IF(ISERROR(VLOOKUP($B52,zlepseni!$A$2:$F$43,5,FALSE)),"",VLOOKUP($B52,zlepseni!$A$2:$F$43,5,FALSE))</f>
        <v/>
      </c>
      <c r="O52" s="21" t="str">
        <f>IF(ISERROR(VLOOKUP($B52,zlepseni!$A$2:$F$43,6,FALSE)),"",VLOOKUP($B52,zlepseni!$A$2:$F$43,6,FALSE))</f>
        <v/>
      </c>
      <c r="P52" s="29" t="s">
        <v>104</v>
      </c>
      <c r="Q52" s="29" t="s">
        <v>104</v>
      </c>
      <c r="R52" s="16"/>
      <c r="S52" s="45"/>
      <c r="U52" t="s">
        <v>104</v>
      </c>
      <c r="V52" t="s">
        <v>104</v>
      </c>
      <c r="W52" t="s">
        <v>104</v>
      </c>
      <c r="X52" t="s">
        <v>104</v>
      </c>
      <c r="Y52">
        <f t="shared" si="3"/>
        <v>0</v>
      </c>
    </row>
    <row r="53" spans="1:25" x14ac:dyDescent="0.25">
      <c r="A53" s="57" t="s">
        <v>5</v>
      </c>
      <c r="B53" s="58">
        <v>518261</v>
      </c>
      <c r="C53" s="59" t="s">
        <v>56</v>
      </c>
      <c r="D53" s="60">
        <v>0</v>
      </c>
      <c r="E53" s="61"/>
      <c r="F53" s="60">
        <v>0</v>
      </c>
      <c r="G53" s="61"/>
      <c r="H53" s="60">
        <v>0</v>
      </c>
      <c r="I53" s="61"/>
      <c r="J53" s="60">
        <v>0</v>
      </c>
      <c r="K53" s="61"/>
      <c r="L53" s="62" t="str">
        <f>IF(ISERROR(VLOOKUP($B53,zlepseni!$A$2:$F$43,3,FALSE)),"",VLOOKUP($B53,zlepseni!$A$2:$F$43,3,FALSE))</f>
        <v/>
      </c>
      <c r="M53" s="62" t="str">
        <f>IF(ISERROR(VLOOKUP($B53,zlepseni!$A$2:$F$43,4,FALSE)),"",VLOOKUP($B53,zlepseni!$A$2:$F$43,4,FALSE))</f>
        <v/>
      </c>
      <c r="N53" s="62" t="str">
        <f>IF(ISERROR(VLOOKUP($B53,zlepseni!$A$2:$F$43,5,FALSE)),"",VLOOKUP($B53,zlepseni!$A$2:$F$43,5,FALSE))</f>
        <v/>
      </c>
      <c r="O53" s="62" t="str">
        <f>IF(ISERROR(VLOOKUP($B53,zlepseni!$A$2:$F$43,6,FALSE)),"",VLOOKUP($B53,zlepseni!$A$2:$F$43,6,FALSE))</f>
        <v/>
      </c>
      <c r="P53" s="63" t="s">
        <v>104</v>
      </c>
      <c r="Q53" s="63" t="s">
        <v>104</v>
      </c>
      <c r="R53" s="64"/>
      <c r="S53" s="65"/>
      <c r="U53" t="s">
        <v>104</v>
      </c>
      <c r="V53" t="s">
        <v>104</v>
      </c>
      <c r="W53" t="s">
        <v>104</v>
      </c>
      <c r="X53" t="s">
        <v>104</v>
      </c>
      <c r="Y53">
        <f t="shared" si="3"/>
        <v>0</v>
      </c>
    </row>
    <row r="54" spans="1:25" x14ac:dyDescent="0.25">
      <c r="A54" s="17" t="s">
        <v>32</v>
      </c>
      <c r="B54" s="26">
        <v>540722</v>
      </c>
      <c r="C54" s="68" t="s">
        <v>365</v>
      </c>
      <c r="D54" s="20"/>
      <c r="E54" s="28"/>
      <c r="F54" s="20"/>
      <c r="G54" s="28"/>
      <c r="H54" s="20"/>
      <c r="I54" s="28"/>
      <c r="J54" s="20"/>
      <c r="K54" s="28"/>
      <c r="L54" s="21"/>
      <c r="M54" s="21"/>
      <c r="N54" s="21"/>
      <c r="O54" s="21"/>
      <c r="P54" s="29" t="s">
        <v>104</v>
      </c>
      <c r="Q54" s="29" t="s">
        <v>104</v>
      </c>
      <c r="R54" s="16"/>
      <c r="S54" s="45"/>
      <c r="T54" s="16"/>
    </row>
    <row r="55" spans="1:25" x14ac:dyDescent="0.25">
      <c r="A55" s="66" t="s">
        <v>34</v>
      </c>
      <c r="B55" s="26">
        <v>540931</v>
      </c>
      <c r="C55" s="68" t="s">
        <v>369</v>
      </c>
      <c r="D55" s="20">
        <v>154.965</v>
      </c>
      <c r="E55" s="28">
        <v>98.125</v>
      </c>
      <c r="F55" s="20">
        <v>47.522599999999997</v>
      </c>
      <c r="G55" s="28"/>
      <c r="H55" s="20"/>
      <c r="I55" s="28"/>
      <c r="J55" s="20">
        <v>37.191600000000001</v>
      </c>
      <c r="K55" s="28"/>
      <c r="L55" s="21">
        <v>0</v>
      </c>
      <c r="M55" s="21" t="s">
        <v>104</v>
      </c>
      <c r="N55" s="21" t="s">
        <v>104</v>
      </c>
      <c r="O55" s="21" t="s">
        <v>104</v>
      </c>
      <c r="P55" s="29" t="s">
        <v>104</v>
      </c>
      <c r="Q55" s="29" t="s">
        <v>104</v>
      </c>
      <c r="R55" s="16"/>
      <c r="S55" s="45"/>
      <c r="T55" s="16"/>
    </row>
    <row r="56" spans="1:25" x14ac:dyDescent="0.25">
      <c r="A56" s="66" t="s">
        <v>5</v>
      </c>
      <c r="B56" s="26">
        <v>515343</v>
      </c>
      <c r="C56" s="68" t="s">
        <v>382</v>
      </c>
      <c r="D56" s="20">
        <v>237.63240000000002</v>
      </c>
      <c r="E56" s="28">
        <v>98.8</v>
      </c>
      <c r="F56" s="20">
        <v>184.8252</v>
      </c>
      <c r="G56" s="28">
        <v>93.703148425787106</v>
      </c>
      <c r="H56" s="20">
        <v>374.05099999999999</v>
      </c>
      <c r="I56" s="28">
        <v>87.388724035608305</v>
      </c>
      <c r="J56" s="20">
        <v>17.602399999999999</v>
      </c>
      <c r="K56" s="28">
        <v>96.721311475409834</v>
      </c>
      <c r="L56" s="21">
        <v>0</v>
      </c>
      <c r="M56" s="21">
        <v>0</v>
      </c>
      <c r="N56" s="21">
        <v>0</v>
      </c>
      <c r="O56" s="21">
        <v>0</v>
      </c>
      <c r="P56" s="29">
        <v>0</v>
      </c>
      <c r="Q56" s="29">
        <v>0</v>
      </c>
      <c r="R56" s="16"/>
      <c r="S56" s="45"/>
      <c r="T56" s="16"/>
    </row>
    <row r="57" spans="1:25" x14ac:dyDescent="0.25">
      <c r="A57" s="66" t="s">
        <v>5</v>
      </c>
      <c r="B57" s="26">
        <v>513962</v>
      </c>
      <c r="C57" s="68" t="s">
        <v>387</v>
      </c>
      <c r="D57" s="20">
        <v>16.6401</v>
      </c>
      <c r="E57" s="28">
        <v>99.548494983277592</v>
      </c>
      <c r="F57" s="20">
        <v>10.4771</v>
      </c>
      <c r="G57" s="28">
        <v>98.883782009192387</v>
      </c>
      <c r="H57" s="20">
        <v>12.572520000000001</v>
      </c>
      <c r="I57" s="28">
        <v>98.666666666666671</v>
      </c>
      <c r="J57" s="20">
        <v>50.721490000000003</v>
      </c>
      <c r="K57" s="28">
        <v>66.947791164658639</v>
      </c>
      <c r="L57" s="21">
        <v>0</v>
      </c>
      <c r="M57" s="21">
        <v>0</v>
      </c>
      <c r="N57" s="21">
        <v>0</v>
      </c>
      <c r="O57" s="21">
        <v>0</v>
      </c>
      <c r="P57" s="29">
        <v>0</v>
      </c>
      <c r="Q57" s="29">
        <v>0</v>
      </c>
      <c r="R57" s="16"/>
      <c r="S57" s="45"/>
      <c r="T57" s="16"/>
    </row>
    <row r="58" spans="1:25" x14ac:dyDescent="0.25">
      <c r="A58" s="66" t="s">
        <v>17</v>
      </c>
      <c r="B58" s="26">
        <v>540941</v>
      </c>
      <c r="C58" s="68" t="s">
        <v>419</v>
      </c>
      <c r="D58" s="20">
        <v>165.708</v>
      </c>
      <c r="E58" s="28">
        <v>0</v>
      </c>
      <c r="F58" s="20"/>
      <c r="G58" s="28"/>
      <c r="H58" s="20"/>
      <c r="I58" s="28"/>
      <c r="J58" s="20"/>
      <c r="K58" s="28"/>
      <c r="L58" s="21">
        <v>140.8518</v>
      </c>
      <c r="M58" s="21" t="s">
        <v>104</v>
      </c>
      <c r="N58" s="21" t="s">
        <v>104</v>
      </c>
      <c r="O58" s="21" t="s">
        <v>104</v>
      </c>
      <c r="P58" s="29">
        <v>4</v>
      </c>
      <c r="Q58" s="29">
        <v>4</v>
      </c>
      <c r="R58" s="16"/>
      <c r="S58" s="45"/>
      <c r="T58" s="16"/>
    </row>
    <row r="59" spans="1:25" x14ac:dyDescent="0.25">
      <c r="A59" s="66" t="s">
        <v>15</v>
      </c>
      <c r="B59" s="26">
        <v>541181</v>
      </c>
      <c r="C59" s="68" t="s">
        <v>431</v>
      </c>
      <c r="D59" s="20">
        <v>65.678699999999992</v>
      </c>
      <c r="E59" s="28">
        <v>0</v>
      </c>
      <c r="F59" s="20"/>
      <c r="G59" s="28"/>
      <c r="H59" s="20"/>
      <c r="I59" s="28"/>
      <c r="J59" s="20"/>
      <c r="K59" s="28"/>
      <c r="L59" s="21">
        <v>55.826894999999993</v>
      </c>
      <c r="M59" s="21" t="s">
        <v>104</v>
      </c>
      <c r="N59" s="21" t="s">
        <v>104</v>
      </c>
      <c r="O59" s="21" t="s">
        <v>104</v>
      </c>
      <c r="P59" s="29">
        <v>4</v>
      </c>
      <c r="Q59" s="29">
        <v>4</v>
      </c>
      <c r="R59" s="16"/>
      <c r="S59" s="45"/>
      <c r="T59" s="16"/>
    </row>
    <row r="60" spans="1:25" x14ac:dyDescent="0.25">
      <c r="A60" s="66" t="s">
        <v>17</v>
      </c>
      <c r="B60" s="26">
        <v>541171</v>
      </c>
      <c r="C60" s="68" t="s">
        <v>456</v>
      </c>
      <c r="D60" s="20">
        <v>146.82359999999997</v>
      </c>
      <c r="E60" s="28"/>
      <c r="F60" s="20">
        <v>6.6737999999999991</v>
      </c>
      <c r="G60" s="28"/>
      <c r="H60" s="20"/>
      <c r="I60" s="28"/>
      <c r="J60" s="20">
        <v>67.85029999999999</v>
      </c>
      <c r="K60" s="28"/>
      <c r="L60" s="21">
        <v>0</v>
      </c>
      <c r="M60" s="21">
        <v>0</v>
      </c>
      <c r="N60" s="21">
        <v>0</v>
      </c>
      <c r="O60" s="21">
        <v>0</v>
      </c>
      <c r="P60" s="29">
        <v>0</v>
      </c>
      <c r="Q60" s="29">
        <v>0</v>
      </c>
      <c r="R60" s="16"/>
      <c r="S60" s="45"/>
      <c r="T60" s="16"/>
    </row>
    <row r="61" spans="1:25" x14ac:dyDescent="0.25">
      <c r="A61" s="16" t="s">
        <v>13</v>
      </c>
      <c r="B61" s="26">
        <v>540726</v>
      </c>
      <c r="C61" s="68" t="s">
        <v>467</v>
      </c>
      <c r="D61" s="20"/>
      <c r="E61" s="28"/>
      <c r="F61" s="20"/>
      <c r="G61" s="28"/>
      <c r="H61" s="20"/>
      <c r="I61" s="28"/>
      <c r="J61" s="20"/>
      <c r="K61" s="28"/>
      <c r="L61" s="21"/>
      <c r="M61" s="21"/>
      <c r="N61" s="21"/>
      <c r="O61" s="21"/>
      <c r="P61" s="29" t="s">
        <v>104</v>
      </c>
      <c r="Q61" s="29" t="s">
        <v>104</v>
      </c>
      <c r="R61" s="16"/>
      <c r="S61" s="45"/>
      <c r="T61" s="16"/>
    </row>
    <row r="62" spans="1:25" x14ac:dyDescent="0.25">
      <c r="A62" s="66" t="s">
        <v>17</v>
      </c>
      <c r="B62" s="26">
        <v>540951</v>
      </c>
      <c r="C62" s="68" t="s">
        <v>481</v>
      </c>
      <c r="D62" s="20">
        <v>81.545100000000005</v>
      </c>
      <c r="E62" s="28">
        <v>0</v>
      </c>
      <c r="F62" s="20"/>
      <c r="G62" s="28"/>
      <c r="H62" s="20"/>
      <c r="I62" s="28"/>
      <c r="J62" s="20"/>
      <c r="K62" s="28"/>
      <c r="L62" s="21">
        <v>69.313335000000009</v>
      </c>
      <c r="M62" s="21" t="s">
        <v>104</v>
      </c>
      <c r="N62" s="21" t="s">
        <v>104</v>
      </c>
      <c r="O62" s="21" t="s">
        <v>104</v>
      </c>
      <c r="P62" s="29">
        <v>4</v>
      </c>
      <c r="Q62" s="29">
        <v>4</v>
      </c>
      <c r="R62" s="16"/>
      <c r="S62" s="45"/>
      <c r="T62" s="16"/>
    </row>
    <row r="63" spans="1:25" x14ac:dyDescent="0.25">
      <c r="A63" s="67" t="s">
        <v>13</v>
      </c>
      <c r="B63" s="26">
        <v>519871</v>
      </c>
      <c r="C63" s="68" t="s">
        <v>498</v>
      </c>
      <c r="D63" s="20">
        <v>333.5</v>
      </c>
      <c r="E63" s="28">
        <v>0</v>
      </c>
      <c r="F63" s="20"/>
      <c r="G63" s="28"/>
      <c r="H63" s="20"/>
      <c r="I63" s="28"/>
      <c r="J63" s="20"/>
      <c r="K63" s="28"/>
      <c r="L63" s="21">
        <v>283.47499999999997</v>
      </c>
      <c r="M63" s="21" t="s">
        <v>104</v>
      </c>
      <c r="N63" s="21" t="s">
        <v>104</v>
      </c>
      <c r="O63" s="21" t="s">
        <v>104</v>
      </c>
      <c r="P63" s="29">
        <v>4</v>
      </c>
      <c r="Q63" s="29">
        <v>4</v>
      </c>
      <c r="R63" s="16"/>
      <c r="S63" s="45" t="s">
        <v>109</v>
      </c>
      <c r="T63" s="16"/>
    </row>
    <row r="64" spans="1:25" x14ac:dyDescent="0.25">
      <c r="A64" s="67" t="s">
        <v>30</v>
      </c>
      <c r="B64" s="26">
        <v>519521</v>
      </c>
      <c r="C64" s="68" t="s">
        <v>515</v>
      </c>
      <c r="D64" s="20">
        <v>134.08919999999998</v>
      </c>
      <c r="E64" s="28">
        <v>97.873776577792782</v>
      </c>
      <c r="F64" s="20">
        <v>44.696399999999997</v>
      </c>
      <c r="G64" s="28">
        <v>97.033898305084747</v>
      </c>
      <c r="H64" s="20">
        <v>385.24040000000002</v>
      </c>
      <c r="I64" s="28">
        <v>80.304678998911854</v>
      </c>
      <c r="J64" s="20">
        <v>117.062</v>
      </c>
      <c r="K64" s="28">
        <v>55.645161290322577</v>
      </c>
      <c r="L64" s="21">
        <v>0</v>
      </c>
      <c r="M64" s="21">
        <v>0</v>
      </c>
      <c r="N64" s="21">
        <v>0</v>
      </c>
      <c r="O64" s="21">
        <v>0</v>
      </c>
      <c r="P64" s="29">
        <v>0</v>
      </c>
      <c r="Q64" s="29">
        <v>0</v>
      </c>
      <c r="R64" s="16"/>
      <c r="S64" s="45"/>
      <c r="T64" s="16"/>
    </row>
    <row r="65" spans="1:19" x14ac:dyDescent="0.25">
      <c r="C65" s="30" t="s">
        <v>562</v>
      </c>
      <c r="R65" s="31">
        <f>SUM(R3:R43)-R22-R15-R10-R7-R5-R3</f>
        <v>47.2</v>
      </c>
      <c r="S65" s="46" t="s">
        <v>171</v>
      </c>
    </row>
    <row r="66" spans="1:19" x14ac:dyDescent="0.25">
      <c r="A66" t="s">
        <v>172</v>
      </c>
    </row>
    <row r="67" spans="1:19" x14ac:dyDescent="0.25">
      <c r="A67" t="s">
        <v>173</v>
      </c>
    </row>
    <row r="68" spans="1:19" x14ac:dyDescent="0.25">
      <c r="A68" t="s">
        <v>174</v>
      </c>
    </row>
    <row r="69" spans="1:19" x14ac:dyDescent="0.25">
      <c r="A69" t="s">
        <v>556</v>
      </c>
    </row>
    <row r="70" spans="1:19" x14ac:dyDescent="0.25">
      <c r="A70" t="s">
        <v>564</v>
      </c>
    </row>
    <row r="71" spans="1:19" x14ac:dyDescent="0.25">
      <c r="A71" t="s">
        <v>566</v>
      </c>
    </row>
    <row r="73" spans="1:19" x14ac:dyDescent="0.25">
      <c r="S73"/>
    </row>
    <row r="74" spans="1:19" x14ac:dyDescent="0.25">
      <c r="S74"/>
    </row>
    <row r="75" spans="1:19" x14ac:dyDescent="0.25">
      <c r="S75"/>
    </row>
    <row r="76" spans="1:19" x14ac:dyDescent="0.25">
      <c r="S76"/>
    </row>
    <row r="77" spans="1:19" x14ac:dyDescent="0.25">
      <c r="S77"/>
    </row>
    <row r="78" spans="1:19" x14ac:dyDescent="0.25">
      <c r="S78"/>
    </row>
    <row r="79" spans="1:19" x14ac:dyDescent="0.25">
      <c r="S79"/>
    </row>
    <row r="80" spans="1:19" x14ac:dyDescent="0.25">
      <c r="S80"/>
    </row>
    <row r="81" spans="19:19" x14ac:dyDescent="0.25">
      <c r="S81"/>
    </row>
    <row r="82" spans="19:19" x14ac:dyDescent="0.25">
      <c r="S82"/>
    </row>
    <row r="83" spans="19:19" x14ac:dyDescent="0.25">
      <c r="S83"/>
    </row>
  </sheetData>
  <autoFilter ref="B2:Y69"/>
  <sortState ref="B3:Y54">
    <sortCondition descending="1" ref="P3:P54"/>
  </sortState>
  <mergeCells count="5">
    <mergeCell ref="D1:K1"/>
    <mergeCell ref="S1:S2"/>
    <mergeCell ref="A1:A2"/>
    <mergeCell ref="B1:B2"/>
    <mergeCell ref="C1:C2"/>
  </mergeCells>
  <pageMargins left="0.70866141732283472" right="0.70866141732283472" top="0.78740157480314965" bottom="0.78740157480314965" header="0.31496062992125984" footer="0.31496062992125984"/>
  <pageSetup paperSize="8" scale="67" orientation="landscape" r:id="rId1"/>
  <headerFooter>
    <oddHeader>&amp;L&amp;"Arial Black,Normálne"&amp;36&amp;KFF0000Vyhodnocení evidovaných vypouštění</oddHeader>
    <oddFooter>&amp;R&amp;"Arial Black,Normálne"&amp;36&amp;KFF0000Příloha č. 6.10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>
    <pageSetUpPr fitToPage="1"/>
  </sheetPr>
  <dimension ref="A1:AC44"/>
  <sheetViews>
    <sheetView view="pageLayout" zoomScaleNormal="100" workbookViewId="0">
      <selection activeCell="C23" sqref="C23"/>
    </sheetView>
  </sheetViews>
  <sheetFormatPr defaultRowHeight="15" x14ac:dyDescent="0.25"/>
  <cols>
    <col min="1" max="1" width="12.28515625" customWidth="1"/>
    <col min="2" max="2" width="15.7109375" bestFit="1" customWidth="1"/>
    <col min="3" max="3" width="94.140625" style="7" customWidth="1"/>
    <col min="4" max="4" width="9.140625" style="44"/>
    <col min="5" max="5" width="19.28515625" style="44" customWidth="1"/>
  </cols>
  <sheetData>
    <row r="1" spans="1:15" ht="43.5" customHeight="1" x14ac:dyDescent="0.25">
      <c r="A1" s="42" t="s">
        <v>167</v>
      </c>
      <c r="B1" s="42" t="s">
        <v>166</v>
      </c>
      <c r="C1" s="41" t="s">
        <v>165</v>
      </c>
      <c r="D1" s="42" t="s">
        <v>164</v>
      </c>
      <c r="E1" s="42" t="s">
        <v>559</v>
      </c>
      <c r="F1" s="42" t="s">
        <v>558</v>
      </c>
    </row>
    <row r="2" spans="1:15" s="15" customFormat="1" x14ac:dyDescent="0.25">
      <c r="A2" s="36" t="s">
        <v>30</v>
      </c>
      <c r="B2" s="36" t="s">
        <v>111</v>
      </c>
      <c r="C2" s="69" t="s">
        <v>112</v>
      </c>
      <c r="D2" s="43" t="s">
        <v>113</v>
      </c>
      <c r="E2" s="43" t="s">
        <v>114</v>
      </c>
      <c r="F2" s="37"/>
      <c r="G2"/>
      <c r="H2"/>
      <c r="I2"/>
      <c r="J2"/>
      <c r="K2"/>
      <c r="L2"/>
      <c r="M2"/>
      <c r="N2"/>
      <c r="O2"/>
    </row>
    <row r="3" spans="1:15" s="15" customFormat="1" x14ac:dyDescent="0.25">
      <c r="A3" s="36" t="s">
        <v>30</v>
      </c>
      <c r="B3" s="36" t="s">
        <v>115</v>
      </c>
      <c r="C3" s="69" t="s">
        <v>116</v>
      </c>
      <c r="D3" s="43" t="s">
        <v>113</v>
      </c>
      <c r="E3" s="43" t="s">
        <v>114</v>
      </c>
      <c r="F3" s="37"/>
      <c r="G3"/>
      <c r="H3"/>
      <c r="I3"/>
      <c r="J3"/>
      <c r="K3"/>
      <c r="L3"/>
      <c r="M3"/>
      <c r="N3"/>
      <c r="O3"/>
    </row>
    <row r="4" spans="1:15" s="15" customFormat="1" x14ac:dyDescent="0.25">
      <c r="A4" s="36" t="s">
        <v>30</v>
      </c>
      <c r="B4" s="36" t="s">
        <v>117</v>
      </c>
      <c r="C4" s="69" t="s">
        <v>118</v>
      </c>
      <c r="D4" s="43" t="s">
        <v>110</v>
      </c>
      <c r="E4" s="43" t="s">
        <v>119</v>
      </c>
      <c r="F4" s="37"/>
      <c r="G4"/>
      <c r="H4"/>
      <c r="I4"/>
      <c r="J4"/>
      <c r="K4"/>
      <c r="L4"/>
      <c r="M4"/>
      <c r="N4"/>
      <c r="O4"/>
    </row>
    <row r="5" spans="1:15" s="15" customFormat="1" x14ac:dyDescent="0.25">
      <c r="A5" s="36" t="s">
        <v>19</v>
      </c>
      <c r="B5" s="36" t="s">
        <v>111</v>
      </c>
      <c r="C5" s="69" t="s">
        <v>112</v>
      </c>
      <c r="D5" s="43" t="s">
        <v>113</v>
      </c>
      <c r="E5" s="43" t="s">
        <v>114</v>
      </c>
      <c r="F5" s="37"/>
      <c r="G5"/>
      <c r="H5"/>
      <c r="I5"/>
      <c r="J5"/>
      <c r="K5"/>
      <c r="L5"/>
      <c r="M5"/>
      <c r="N5"/>
      <c r="O5"/>
    </row>
    <row r="6" spans="1:15" s="15" customFormat="1" x14ac:dyDescent="0.25">
      <c r="A6" s="36" t="s">
        <v>19</v>
      </c>
      <c r="B6" s="36" t="s">
        <v>115</v>
      </c>
      <c r="C6" s="69" t="s">
        <v>116</v>
      </c>
      <c r="D6" s="43" t="s">
        <v>113</v>
      </c>
      <c r="E6" s="43" t="s">
        <v>114</v>
      </c>
      <c r="F6" s="37"/>
      <c r="G6"/>
      <c r="H6"/>
      <c r="I6"/>
      <c r="J6"/>
      <c r="K6"/>
      <c r="L6"/>
      <c r="M6"/>
      <c r="N6"/>
      <c r="O6"/>
    </row>
    <row r="7" spans="1:15" s="15" customFormat="1" x14ac:dyDescent="0.25">
      <c r="A7" s="36" t="s">
        <v>19</v>
      </c>
      <c r="B7" s="36" t="s">
        <v>120</v>
      </c>
      <c r="C7" s="69" t="s">
        <v>121</v>
      </c>
      <c r="D7" s="43" t="s">
        <v>110</v>
      </c>
      <c r="E7" s="43" t="s">
        <v>114</v>
      </c>
      <c r="F7" s="37"/>
      <c r="G7"/>
      <c r="H7"/>
      <c r="I7"/>
      <c r="J7"/>
      <c r="K7"/>
      <c r="L7"/>
      <c r="M7"/>
      <c r="N7"/>
      <c r="O7"/>
    </row>
    <row r="8" spans="1:15" s="15" customFormat="1" x14ac:dyDescent="0.25">
      <c r="A8" s="36" t="s">
        <v>19</v>
      </c>
      <c r="B8" s="36" t="s">
        <v>122</v>
      </c>
      <c r="C8" s="69" t="s">
        <v>123</v>
      </c>
      <c r="D8" s="43" t="s">
        <v>110</v>
      </c>
      <c r="E8" s="43" t="s">
        <v>119</v>
      </c>
      <c r="F8" s="37"/>
      <c r="G8"/>
      <c r="H8"/>
      <c r="I8"/>
      <c r="J8"/>
      <c r="K8"/>
      <c r="L8"/>
      <c r="M8"/>
      <c r="N8"/>
      <c r="O8"/>
    </row>
    <row r="9" spans="1:15" s="15" customFormat="1" x14ac:dyDescent="0.25">
      <c r="A9" s="36" t="s">
        <v>19</v>
      </c>
      <c r="B9" s="36" t="s">
        <v>124</v>
      </c>
      <c r="C9" s="69" t="s">
        <v>125</v>
      </c>
      <c r="D9" s="43" t="s">
        <v>110</v>
      </c>
      <c r="E9" s="43" t="s">
        <v>114</v>
      </c>
      <c r="F9" s="37"/>
      <c r="G9"/>
      <c r="H9"/>
      <c r="I9"/>
      <c r="J9"/>
      <c r="K9"/>
      <c r="L9"/>
      <c r="M9"/>
      <c r="N9"/>
      <c r="O9"/>
    </row>
    <row r="10" spans="1:15" s="15" customFormat="1" x14ac:dyDescent="0.25">
      <c r="A10" s="36" t="s">
        <v>50</v>
      </c>
      <c r="B10" s="36" t="s">
        <v>111</v>
      </c>
      <c r="C10" s="69" t="s">
        <v>112</v>
      </c>
      <c r="D10" s="43" t="s">
        <v>113</v>
      </c>
      <c r="E10" s="43" t="s">
        <v>114</v>
      </c>
      <c r="F10" s="37"/>
      <c r="G10"/>
      <c r="H10"/>
      <c r="I10"/>
      <c r="J10"/>
      <c r="K10"/>
      <c r="L10"/>
      <c r="M10"/>
      <c r="N10"/>
      <c r="O10"/>
    </row>
    <row r="11" spans="1:15" s="15" customFormat="1" x14ac:dyDescent="0.25">
      <c r="A11" s="36" t="s">
        <v>50</v>
      </c>
      <c r="B11" s="36" t="s">
        <v>115</v>
      </c>
      <c r="C11" s="69" t="s">
        <v>116</v>
      </c>
      <c r="D11" s="43" t="s">
        <v>113</v>
      </c>
      <c r="E11" s="43" t="s">
        <v>114</v>
      </c>
      <c r="F11" s="37"/>
      <c r="G11"/>
      <c r="H11"/>
      <c r="I11"/>
      <c r="J11"/>
      <c r="K11"/>
      <c r="L11"/>
      <c r="M11"/>
      <c r="N11"/>
      <c r="O11"/>
    </row>
    <row r="12" spans="1:15" s="15" customFormat="1" x14ac:dyDescent="0.25">
      <c r="A12" s="36" t="s">
        <v>13</v>
      </c>
      <c r="B12" s="36" t="s">
        <v>111</v>
      </c>
      <c r="C12" s="69" t="s">
        <v>112</v>
      </c>
      <c r="D12" s="43" t="s">
        <v>113</v>
      </c>
      <c r="E12" s="43" t="s">
        <v>114</v>
      </c>
      <c r="F12" s="37"/>
      <c r="G12"/>
      <c r="H12"/>
      <c r="I12"/>
      <c r="J12"/>
      <c r="K12"/>
      <c r="L12"/>
      <c r="M12"/>
      <c r="N12"/>
      <c r="O12"/>
    </row>
    <row r="13" spans="1:15" s="15" customFormat="1" x14ac:dyDescent="0.25">
      <c r="A13" s="36" t="s">
        <v>13</v>
      </c>
      <c r="B13" s="36" t="s">
        <v>115</v>
      </c>
      <c r="C13" s="69" t="s">
        <v>116</v>
      </c>
      <c r="D13" s="43" t="s">
        <v>113</v>
      </c>
      <c r="E13" s="43" t="s">
        <v>114</v>
      </c>
      <c r="F13" s="37"/>
      <c r="G13"/>
      <c r="H13"/>
      <c r="I13"/>
      <c r="J13"/>
      <c r="K13"/>
      <c r="L13"/>
      <c r="M13"/>
      <c r="N13"/>
      <c r="O13"/>
    </row>
    <row r="14" spans="1:15" s="15" customFormat="1" x14ac:dyDescent="0.25">
      <c r="A14" s="36" t="s">
        <v>13</v>
      </c>
      <c r="B14" s="36" t="s">
        <v>126</v>
      </c>
      <c r="C14" s="69" t="s">
        <v>127</v>
      </c>
      <c r="D14" s="43" t="s">
        <v>110</v>
      </c>
      <c r="E14" s="43" t="s">
        <v>119</v>
      </c>
      <c r="F14" s="37"/>
      <c r="G14"/>
      <c r="H14"/>
      <c r="I14"/>
      <c r="J14"/>
      <c r="K14"/>
      <c r="L14"/>
      <c r="M14"/>
      <c r="N14"/>
      <c r="O14"/>
    </row>
    <row r="15" spans="1:15" s="15" customFormat="1" x14ac:dyDescent="0.25">
      <c r="A15" s="36" t="s">
        <v>13</v>
      </c>
      <c r="B15" s="36" t="s">
        <v>128</v>
      </c>
      <c r="C15" s="69" t="s">
        <v>129</v>
      </c>
      <c r="D15" s="43" t="s">
        <v>110</v>
      </c>
      <c r="E15" s="43" t="s">
        <v>119</v>
      </c>
      <c r="F15" s="37"/>
      <c r="G15"/>
      <c r="H15"/>
      <c r="I15"/>
      <c r="J15"/>
      <c r="K15"/>
      <c r="L15"/>
      <c r="M15"/>
      <c r="N15"/>
      <c r="O15"/>
    </row>
    <row r="16" spans="1:15" s="15" customFormat="1" x14ac:dyDescent="0.25">
      <c r="A16" s="36" t="s">
        <v>13</v>
      </c>
      <c r="B16" s="36" t="s">
        <v>130</v>
      </c>
      <c r="C16" s="69" t="s">
        <v>131</v>
      </c>
      <c r="D16" s="43" t="s">
        <v>110</v>
      </c>
      <c r="E16" s="43" t="s">
        <v>119</v>
      </c>
      <c r="F16" s="37"/>
      <c r="G16"/>
      <c r="H16"/>
      <c r="I16"/>
      <c r="J16"/>
      <c r="K16"/>
      <c r="L16"/>
      <c r="M16"/>
      <c r="N16"/>
      <c r="O16"/>
    </row>
    <row r="17" spans="1:29" s="15" customFormat="1" x14ac:dyDescent="0.25">
      <c r="A17" s="36" t="s">
        <v>40</v>
      </c>
      <c r="B17" s="36" t="s">
        <v>111</v>
      </c>
      <c r="C17" s="69" t="s">
        <v>112</v>
      </c>
      <c r="D17" s="43" t="s">
        <v>113</v>
      </c>
      <c r="E17" s="43" t="s">
        <v>114</v>
      </c>
      <c r="F17" s="37"/>
      <c r="G17"/>
      <c r="H17"/>
      <c r="I17"/>
      <c r="J17"/>
      <c r="K17"/>
      <c r="L17"/>
      <c r="M17"/>
      <c r="N17"/>
      <c r="O17"/>
    </row>
    <row r="18" spans="1:29" s="15" customFormat="1" x14ac:dyDescent="0.25">
      <c r="A18" s="36" t="s">
        <v>40</v>
      </c>
      <c r="B18" s="36" t="s">
        <v>115</v>
      </c>
      <c r="C18" s="69" t="s">
        <v>116</v>
      </c>
      <c r="D18" s="43" t="s">
        <v>113</v>
      </c>
      <c r="E18" s="43" t="s">
        <v>114</v>
      </c>
      <c r="F18" s="37"/>
      <c r="G18"/>
      <c r="H18"/>
      <c r="I18"/>
      <c r="J18"/>
      <c r="K18"/>
      <c r="L18"/>
      <c r="M18"/>
      <c r="N18"/>
      <c r="O18"/>
    </row>
    <row r="19" spans="1:29" s="15" customFormat="1" x14ac:dyDescent="0.25">
      <c r="A19" s="36" t="s">
        <v>40</v>
      </c>
      <c r="B19" s="36" t="s">
        <v>132</v>
      </c>
      <c r="C19" s="69" t="s">
        <v>133</v>
      </c>
      <c r="D19" s="43" t="s">
        <v>110</v>
      </c>
      <c r="E19" s="43" t="s">
        <v>119</v>
      </c>
      <c r="F19" s="37"/>
      <c r="G19"/>
      <c r="H19"/>
      <c r="I19"/>
      <c r="J19"/>
      <c r="K19"/>
      <c r="L19"/>
      <c r="M19"/>
      <c r="N19"/>
      <c r="O19"/>
    </row>
    <row r="20" spans="1:29" x14ac:dyDescent="0.25">
      <c r="A20" s="38" t="s">
        <v>15</v>
      </c>
      <c r="B20" s="39" t="s">
        <v>134</v>
      </c>
      <c r="C20" s="70" t="s">
        <v>135</v>
      </c>
      <c r="D20" s="41" t="s">
        <v>110</v>
      </c>
      <c r="E20" s="41" t="s">
        <v>119</v>
      </c>
      <c r="F20" s="40">
        <v>29</v>
      </c>
      <c r="P20" s="15"/>
      <c r="Q20" s="15"/>
      <c r="R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</row>
    <row r="21" spans="1:29" x14ac:dyDescent="0.25">
      <c r="A21" s="38" t="s">
        <v>17</v>
      </c>
      <c r="B21" s="39" t="s">
        <v>136</v>
      </c>
      <c r="C21" s="70" t="s">
        <v>137</v>
      </c>
      <c r="D21" s="41" t="s">
        <v>110</v>
      </c>
      <c r="E21" s="41" t="s">
        <v>119</v>
      </c>
      <c r="F21" s="40">
        <v>59.9</v>
      </c>
      <c r="P21" s="15"/>
      <c r="Q21" s="15"/>
      <c r="R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</row>
    <row r="22" spans="1:29" x14ac:dyDescent="0.25">
      <c r="A22" s="38" t="s">
        <v>17</v>
      </c>
      <c r="B22" s="39" t="s">
        <v>138</v>
      </c>
      <c r="C22" s="70" t="s">
        <v>139</v>
      </c>
      <c r="D22" s="41" t="s">
        <v>110</v>
      </c>
      <c r="E22" s="41" t="s">
        <v>119</v>
      </c>
      <c r="F22" s="40">
        <v>32</v>
      </c>
      <c r="P22" s="15"/>
      <c r="Q22" s="15"/>
      <c r="R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</row>
    <row r="23" spans="1:29" ht="30" x14ac:dyDescent="0.25">
      <c r="A23" s="38" t="s">
        <v>38</v>
      </c>
      <c r="B23" s="39" t="s">
        <v>140</v>
      </c>
      <c r="C23" s="70" t="s">
        <v>141</v>
      </c>
      <c r="D23" s="41" t="s">
        <v>110</v>
      </c>
      <c r="E23" s="41" t="s">
        <v>119</v>
      </c>
      <c r="F23" s="40">
        <v>4.2</v>
      </c>
      <c r="P23" s="15"/>
      <c r="Q23" s="15"/>
      <c r="R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</row>
    <row r="24" spans="1:29" ht="30" x14ac:dyDescent="0.25">
      <c r="A24" s="38" t="s">
        <v>32</v>
      </c>
      <c r="B24" s="39" t="s">
        <v>142</v>
      </c>
      <c r="C24" s="70" t="s">
        <v>143</v>
      </c>
      <c r="D24" s="41" t="s">
        <v>110</v>
      </c>
      <c r="E24" s="41" t="s">
        <v>119</v>
      </c>
      <c r="F24" s="40">
        <v>5</v>
      </c>
      <c r="P24" s="15"/>
      <c r="Q24" s="15"/>
      <c r="R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</row>
    <row r="25" spans="1:29" x14ac:dyDescent="0.25">
      <c r="A25" s="38" t="s">
        <v>34</v>
      </c>
      <c r="B25" s="39" t="s">
        <v>144</v>
      </c>
      <c r="C25" s="70" t="s">
        <v>145</v>
      </c>
      <c r="D25" s="41" t="s">
        <v>110</v>
      </c>
      <c r="E25" s="41" t="s">
        <v>119</v>
      </c>
      <c r="F25" s="40">
        <v>51.8</v>
      </c>
      <c r="P25" s="15"/>
      <c r="Q25" s="15"/>
      <c r="R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</row>
    <row r="26" spans="1:29" ht="30" x14ac:dyDescent="0.25">
      <c r="A26" s="38" t="s">
        <v>5</v>
      </c>
      <c r="B26" s="39" t="s">
        <v>146</v>
      </c>
      <c r="C26" s="70" t="s">
        <v>147</v>
      </c>
      <c r="D26" s="41" t="s">
        <v>110</v>
      </c>
      <c r="E26" s="41" t="s">
        <v>119</v>
      </c>
      <c r="F26" s="40">
        <v>70</v>
      </c>
      <c r="P26" s="15"/>
      <c r="Q26" s="15"/>
      <c r="R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</row>
    <row r="27" spans="1:29" x14ac:dyDescent="0.25">
      <c r="A27" s="38" t="s">
        <v>5</v>
      </c>
      <c r="B27" s="39" t="s">
        <v>148</v>
      </c>
      <c r="C27" s="70" t="s">
        <v>149</v>
      </c>
      <c r="D27" s="41" t="s">
        <v>110</v>
      </c>
      <c r="E27" s="41" t="s">
        <v>119</v>
      </c>
      <c r="F27" s="40">
        <v>64</v>
      </c>
    </row>
    <row r="28" spans="1:29" x14ac:dyDescent="0.25">
      <c r="A28" s="38" t="s">
        <v>5</v>
      </c>
      <c r="B28" s="39" t="s">
        <v>150</v>
      </c>
      <c r="C28" s="70" t="s">
        <v>151</v>
      </c>
      <c r="D28" s="41" t="s">
        <v>110</v>
      </c>
      <c r="E28" s="41" t="s">
        <v>114</v>
      </c>
      <c r="F28" s="40">
        <v>40</v>
      </c>
    </row>
    <row r="29" spans="1:29" x14ac:dyDescent="0.25">
      <c r="A29" s="38" t="s">
        <v>5</v>
      </c>
      <c r="B29" s="39" t="s">
        <v>152</v>
      </c>
      <c r="C29" s="70" t="s">
        <v>153</v>
      </c>
      <c r="D29" s="41" t="s">
        <v>110</v>
      </c>
      <c r="E29" s="41" t="s">
        <v>114</v>
      </c>
      <c r="F29" s="40">
        <v>7.6</v>
      </c>
    </row>
    <row r="30" spans="1:29" x14ac:dyDescent="0.25">
      <c r="A30" s="38" t="s">
        <v>5</v>
      </c>
      <c r="B30" s="39" t="s">
        <v>154</v>
      </c>
      <c r="C30" s="70" t="s">
        <v>155</v>
      </c>
      <c r="D30" s="41" t="s">
        <v>110</v>
      </c>
      <c r="E30" s="41" t="s">
        <v>114</v>
      </c>
      <c r="F30" s="40">
        <v>40</v>
      </c>
    </row>
    <row r="31" spans="1:29" x14ac:dyDescent="0.25">
      <c r="A31" s="38" t="s">
        <v>5</v>
      </c>
      <c r="B31" s="39" t="s">
        <v>156</v>
      </c>
      <c r="C31" s="70" t="s">
        <v>157</v>
      </c>
      <c r="D31" s="41" t="s">
        <v>110</v>
      </c>
      <c r="E31" s="41" t="s">
        <v>119</v>
      </c>
      <c r="F31" s="40">
        <v>15</v>
      </c>
    </row>
    <row r="32" spans="1:29" x14ac:dyDescent="0.25">
      <c r="A32" s="38" t="s">
        <v>5</v>
      </c>
      <c r="B32" s="39" t="s">
        <v>158</v>
      </c>
      <c r="C32" s="70" t="s">
        <v>159</v>
      </c>
      <c r="D32" s="41" t="s">
        <v>110</v>
      </c>
      <c r="E32" s="41" t="s">
        <v>114</v>
      </c>
      <c r="F32" s="40">
        <v>14.7</v>
      </c>
    </row>
    <row r="33" spans="1:7" x14ac:dyDescent="0.25">
      <c r="A33" s="38" t="s">
        <v>5</v>
      </c>
      <c r="B33" s="39" t="s">
        <v>160</v>
      </c>
      <c r="C33" s="70" t="s">
        <v>161</v>
      </c>
      <c r="D33" s="41" t="s">
        <v>110</v>
      </c>
      <c r="E33" s="41" t="s">
        <v>114</v>
      </c>
      <c r="F33" s="40"/>
    </row>
    <row r="34" spans="1:7" x14ac:dyDescent="0.25">
      <c r="A34" s="38" t="s">
        <v>34</v>
      </c>
      <c r="B34" s="39" t="s">
        <v>162</v>
      </c>
      <c r="C34" s="70" t="s">
        <v>163</v>
      </c>
      <c r="D34" s="41" t="s">
        <v>110</v>
      </c>
      <c r="E34" s="41" t="s">
        <v>114</v>
      </c>
      <c r="F34" s="40">
        <v>0</v>
      </c>
    </row>
    <row r="35" spans="1:7" x14ac:dyDescent="0.25">
      <c r="C35" s="30" t="s">
        <v>176</v>
      </c>
      <c r="F35" s="31">
        <f>SUM(F2:F34)</f>
        <v>433.20000000000005</v>
      </c>
      <c r="G35" s="31" t="s">
        <v>171</v>
      </c>
    </row>
    <row r="37" spans="1:7" x14ac:dyDescent="0.25">
      <c r="A37" s="35" t="s">
        <v>175</v>
      </c>
    </row>
    <row r="38" spans="1:7" x14ac:dyDescent="0.25">
      <c r="A38" t="s">
        <v>560</v>
      </c>
    </row>
    <row r="39" spans="1:7" x14ac:dyDescent="0.25">
      <c r="A39" t="s">
        <v>561</v>
      </c>
    </row>
    <row r="41" spans="1:7" x14ac:dyDescent="0.25">
      <c r="F41">
        <v>16.5</v>
      </c>
    </row>
    <row r="42" spans="1:7" x14ac:dyDescent="0.25">
      <c r="F42">
        <v>200</v>
      </c>
    </row>
    <row r="43" spans="1:7" x14ac:dyDescent="0.25">
      <c r="F43">
        <v>10</v>
      </c>
    </row>
    <row r="44" spans="1:7" x14ac:dyDescent="0.25">
      <c r="F44">
        <f>SUM(F35:F43)</f>
        <v>659.7</v>
      </c>
    </row>
  </sheetData>
  <autoFilter ref="A1:M34"/>
  <pageMargins left="0.70866141732283472" right="0.70866141732283472" top="0.78740157480314965" bottom="0.78740157480314965" header="0.31496062992125984" footer="0.31496062992125984"/>
  <pageSetup paperSize="8" orientation="landscape" horizontalDpi="1200" verticalDpi="1200" r:id="rId1"/>
  <headerFooter>
    <oddHeader>&amp;L&amp;"Arial Black,Normálne"&amp;24&amp;KFF0000Navržená opatření z Plánů povodí pro druhý a třetí cyklus</oddHeader>
    <oddFooter>&amp;R&amp;"Arial Black,Obyčejné"&amp;24&amp;KFF0000Příloha č.6.11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/>
  <dimension ref="A1:E15"/>
  <sheetViews>
    <sheetView workbookViewId="0">
      <selection activeCell="H4" sqref="H4"/>
    </sheetView>
  </sheetViews>
  <sheetFormatPr defaultRowHeight="15" x14ac:dyDescent="0.25"/>
  <cols>
    <col min="5" max="5" width="57.42578125" customWidth="1"/>
  </cols>
  <sheetData>
    <row r="1" spans="1:5" ht="82.5" x14ac:dyDescent="0.25">
      <c r="A1" s="52" t="s">
        <v>546</v>
      </c>
      <c r="B1" s="52" t="s">
        <v>547</v>
      </c>
      <c r="C1" s="52" t="s">
        <v>548</v>
      </c>
      <c r="D1" s="52" t="s">
        <v>549</v>
      </c>
      <c r="E1" s="53" t="s">
        <v>550</v>
      </c>
    </row>
    <row r="2" spans="1:5" ht="33" x14ac:dyDescent="0.25">
      <c r="A2" s="51" t="s">
        <v>30</v>
      </c>
      <c r="B2" s="51" t="s">
        <v>532</v>
      </c>
      <c r="C2" s="51" t="s">
        <v>533</v>
      </c>
      <c r="D2" s="51" t="s">
        <v>534</v>
      </c>
      <c r="E2" s="51" t="s">
        <v>535</v>
      </c>
    </row>
    <row r="3" spans="1:5" ht="49.5" x14ac:dyDescent="0.25">
      <c r="A3" s="51" t="s">
        <v>19</v>
      </c>
      <c r="B3" s="51" t="s">
        <v>532</v>
      </c>
      <c r="C3" s="51" t="s">
        <v>533</v>
      </c>
      <c r="D3" s="51" t="s">
        <v>534</v>
      </c>
      <c r="E3" s="51" t="s">
        <v>536</v>
      </c>
    </row>
    <row r="4" spans="1:5" ht="49.5" x14ac:dyDescent="0.25">
      <c r="A4" s="51" t="s">
        <v>50</v>
      </c>
      <c r="B4" s="51" t="s">
        <v>532</v>
      </c>
      <c r="C4" s="51" t="s">
        <v>533</v>
      </c>
      <c r="D4" s="51" t="s">
        <v>534</v>
      </c>
      <c r="E4" s="51" t="s">
        <v>537</v>
      </c>
    </row>
    <row r="5" spans="1:5" ht="33" x14ac:dyDescent="0.25">
      <c r="A5" s="51" t="s">
        <v>13</v>
      </c>
      <c r="B5" s="51" t="s">
        <v>532</v>
      </c>
      <c r="C5" s="51" t="s">
        <v>533</v>
      </c>
      <c r="D5" s="51" t="s">
        <v>534</v>
      </c>
      <c r="E5" s="51" t="s">
        <v>538</v>
      </c>
    </row>
    <row r="6" spans="1:5" ht="33" x14ac:dyDescent="0.25">
      <c r="A6" s="51" t="s">
        <v>40</v>
      </c>
      <c r="B6" s="51" t="s">
        <v>551</v>
      </c>
      <c r="C6" s="51" t="s">
        <v>552</v>
      </c>
      <c r="D6" s="51" t="s">
        <v>534</v>
      </c>
      <c r="E6" s="51" t="s">
        <v>553</v>
      </c>
    </row>
    <row r="7" spans="1:5" ht="33" x14ac:dyDescent="0.25">
      <c r="A7" s="51" t="s">
        <v>15</v>
      </c>
      <c r="B7" s="51" t="s">
        <v>551</v>
      </c>
      <c r="C7" s="51" t="s">
        <v>533</v>
      </c>
      <c r="D7" s="51" t="s">
        <v>534</v>
      </c>
      <c r="E7" s="51" t="s">
        <v>554</v>
      </c>
    </row>
    <row r="8" spans="1:5" ht="16.5" x14ac:dyDescent="0.25">
      <c r="A8" s="51" t="s">
        <v>17</v>
      </c>
      <c r="B8" s="51" t="s">
        <v>532</v>
      </c>
      <c r="C8" s="51" t="s">
        <v>533</v>
      </c>
      <c r="D8" s="51" t="s">
        <v>534</v>
      </c>
      <c r="E8" s="51" t="s">
        <v>539</v>
      </c>
    </row>
    <row r="9" spans="1:5" ht="16.5" x14ac:dyDescent="0.25">
      <c r="A9" s="51" t="s">
        <v>38</v>
      </c>
      <c r="B9" s="51" t="s">
        <v>532</v>
      </c>
      <c r="C9" s="51" t="s">
        <v>533</v>
      </c>
      <c r="D9" s="51" t="s">
        <v>534</v>
      </c>
      <c r="E9" s="51" t="s">
        <v>540</v>
      </c>
    </row>
    <row r="10" spans="1:5" ht="16.5" x14ac:dyDescent="0.25">
      <c r="A10" s="51" t="s">
        <v>7</v>
      </c>
      <c r="B10" s="51" t="s">
        <v>532</v>
      </c>
      <c r="C10" s="51" t="s">
        <v>533</v>
      </c>
      <c r="D10" s="51" t="s">
        <v>534</v>
      </c>
      <c r="E10" s="51" t="s">
        <v>539</v>
      </c>
    </row>
    <row r="11" spans="1:5" ht="33" x14ac:dyDescent="0.25">
      <c r="A11" s="51" t="s">
        <v>73</v>
      </c>
      <c r="B11" s="51" t="s">
        <v>532</v>
      </c>
      <c r="C11" s="51" t="s">
        <v>533</v>
      </c>
      <c r="D11" s="51" t="s">
        <v>534</v>
      </c>
      <c r="E11" s="51" t="s">
        <v>541</v>
      </c>
    </row>
    <row r="12" spans="1:5" ht="33" x14ac:dyDescent="0.25">
      <c r="A12" s="51" t="s">
        <v>24</v>
      </c>
      <c r="B12" s="51" t="s">
        <v>532</v>
      </c>
      <c r="C12" s="51" t="s">
        <v>533</v>
      </c>
      <c r="D12" s="51" t="s">
        <v>534</v>
      </c>
      <c r="E12" s="51" t="s">
        <v>542</v>
      </c>
    </row>
    <row r="13" spans="1:5" ht="33" x14ac:dyDescent="0.25">
      <c r="A13" s="51" t="s">
        <v>32</v>
      </c>
      <c r="B13" s="51" t="s">
        <v>532</v>
      </c>
      <c r="C13" s="51" t="s">
        <v>533</v>
      </c>
      <c r="D13" s="51" t="s">
        <v>534</v>
      </c>
      <c r="E13" s="51" t="s">
        <v>543</v>
      </c>
    </row>
    <row r="14" spans="1:5" ht="16.5" x14ac:dyDescent="0.25">
      <c r="A14" s="51" t="s">
        <v>34</v>
      </c>
      <c r="B14" s="51" t="s">
        <v>532</v>
      </c>
      <c r="C14" s="51" t="s">
        <v>533</v>
      </c>
      <c r="D14" s="51" t="s">
        <v>534</v>
      </c>
      <c r="E14" s="51" t="s">
        <v>544</v>
      </c>
    </row>
    <row r="15" spans="1:5" ht="49.5" x14ac:dyDescent="0.25">
      <c r="A15" s="51" t="s">
        <v>5</v>
      </c>
      <c r="B15" s="51" t="s">
        <v>532</v>
      </c>
      <c r="C15" s="51" t="s">
        <v>533</v>
      </c>
      <c r="D15" s="51" t="s">
        <v>534</v>
      </c>
      <c r="E15" s="51" t="s">
        <v>545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/>
  <dimension ref="A1:G15"/>
  <sheetViews>
    <sheetView workbookViewId="0">
      <selection activeCell="A8" sqref="A8"/>
    </sheetView>
  </sheetViews>
  <sheetFormatPr defaultRowHeight="15" x14ac:dyDescent="0.25"/>
  <cols>
    <col min="1" max="1" width="9.140625" style="7"/>
    <col min="2" max="2" width="55.7109375" style="7" bestFit="1" customWidth="1"/>
    <col min="3" max="3" width="11.140625" style="7" bestFit="1" customWidth="1"/>
    <col min="4" max="6" width="9.140625" style="7"/>
    <col min="7" max="7" width="11.42578125" style="7" bestFit="1" customWidth="1"/>
    <col min="8" max="16384" width="9.140625" style="7"/>
  </cols>
  <sheetData>
    <row r="1" spans="1:7" x14ac:dyDescent="0.25">
      <c r="A1" s="4" t="s">
        <v>0</v>
      </c>
      <c r="B1" s="4" t="s">
        <v>75</v>
      </c>
      <c r="C1" s="4" t="s">
        <v>93</v>
      </c>
      <c r="D1" s="4" t="s">
        <v>90</v>
      </c>
      <c r="E1" s="4" t="s">
        <v>91</v>
      </c>
      <c r="F1" s="4" t="s">
        <v>92</v>
      </c>
      <c r="G1" s="4" t="s">
        <v>94</v>
      </c>
    </row>
    <row r="2" spans="1:7" x14ac:dyDescent="0.25">
      <c r="A2" s="6" t="s">
        <v>30</v>
      </c>
      <c r="B2" s="6" t="s">
        <v>76</v>
      </c>
      <c r="C2" s="5">
        <v>73.716381999999996</v>
      </c>
      <c r="D2" s="5">
        <v>0.3014575640721221</v>
      </c>
      <c r="E2" s="5">
        <v>3.9412909181377135E-3</v>
      </c>
      <c r="F2" s="5">
        <v>0.29059137939429358</v>
      </c>
      <c r="G2" s="5">
        <v>73.72999999999999</v>
      </c>
    </row>
    <row r="3" spans="1:7" x14ac:dyDescent="0.25">
      <c r="A3" s="6" t="s">
        <v>19</v>
      </c>
      <c r="B3" s="6" t="s">
        <v>77</v>
      </c>
      <c r="C3" s="5">
        <v>52.385387999999999</v>
      </c>
      <c r="D3" s="5">
        <v>0.20997414748738394</v>
      </c>
      <c r="E3" s="5">
        <v>3.9412909181377126E-3</v>
      </c>
      <c r="F3" s="5">
        <v>0.20648423120123477</v>
      </c>
      <c r="G3" s="5">
        <v>52.39</v>
      </c>
    </row>
    <row r="4" spans="1:7" x14ac:dyDescent="0.25">
      <c r="A4" s="6" t="s">
        <v>13</v>
      </c>
      <c r="B4" s="6" t="s">
        <v>78</v>
      </c>
      <c r="C4" s="5">
        <v>67.435669000000004</v>
      </c>
      <c r="D4" s="5">
        <v>0.80788405805076335</v>
      </c>
      <c r="E4" s="5">
        <v>3.9412909181377135E-3</v>
      </c>
      <c r="F4" s="5">
        <v>0.87630662273873905</v>
      </c>
      <c r="G4" s="5">
        <v>222.33999999999997</v>
      </c>
    </row>
    <row r="5" spans="1:7" x14ac:dyDescent="0.25">
      <c r="A5" s="6" t="s">
        <v>50</v>
      </c>
      <c r="B5" s="6" t="s">
        <v>79</v>
      </c>
      <c r="C5" s="5">
        <v>16.654032000000001</v>
      </c>
      <c r="D5" s="5">
        <v>6.6597250430319388E-2</v>
      </c>
      <c r="E5" s="5">
        <v>3.9412909181377118E-3</v>
      </c>
      <c r="F5" s="5">
        <v>6.5661906696174277E-2</v>
      </c>
      <c r="G5" s="5">
        <v>16.66</v>
      </c>
    </row>
    <row r="6" spans="1:7" ht="30" x14ac:dyDescent="0.25">
      <c r="A6" s="6" t="s">
        <v>40</v>
      </c>
      <c r="B6" s="6" t="s">
        <v>80</v>
      </c>
      <c r="C6" s="5">
        <v>12.098454</v>
      </c>
      <c r="D6" s="5">
        <v>0.80788405805076335</v>
      </c>
      <c r="E6" s="5">
        <v>3.9412909181377135E-3</v>
      </c>
      <c r="F6" s="5">
        <v>0.87630662273873905</v>
      </c>
      <c r="G6" s="5">
        <v>222.33999999999997</v>
      </c>
    </row>
    <row r="7" spans="1:7" x14ac:dyDescent="0.25">
      <c r="A7" s="6" t="s">
        <v>15</v>
      </c>
      <c r="B7" s="6" t="s">
        <v>81</v>
      </c>
      <c r="C7" s="5">
        <v>33.747363999999997</v>
      </c>
      <c r="D7" s="5">
        <v>0.94448935518124122</v>
      </c>
      <c r="E7" s="5">
        <v>3.9412909181377135E-3</v>
      </c>
      <c r="F7" s="5">
        <v>1.0092857783167055</v>
      </c>
      <c r="G7" s="5">
        <v>256.08</v>
      </c>
    </row>
    <row r="8" spans="1:7" x14ac:dyDescent="0.25">
      <c r="A8" s="6" t="s">
        <v>17</v>
      </c>
      <c r="B8" s="6" t="s">
        <v>82</v>
      </c>
      <c r="C8" s="5">
        <v>132.25649999999999</v>
      </c>
      <c r="D8" s="5">
        <v>0.68448831426076895</v>
      </c>
      <c r="E8" s="5">
        <v>3.9412909181377118E-3</v>
      </c>
      <c r="F8" s="5">
        <v>0.67482783100353916</v>
      </c>
      <c r="G8" s="5">
        <v>171.22000000000003</v>
      </c>
    </row>
    <row r="9" spans="1:7" x14ac:dyDescent="0.25">
      <c r="A9" s="6" t="s">
        <v>38</v>
      </c>
      <c r="B9" s="6" t="s">
        <v>83</v>
      </c>
      <c r="C9" s="5">
        <v>38.922823000000001</v>
      </c>
      <c r="D9" s="5">
        <v>0.15355111576780942</v>
      </c>
      <c r="E9" s="5">
        <v>3.9412909181377118E-3</v>
      </c>
      <c r="F9" s="5">
        <v>0.15343445544310114</v>
      </c>
      <c r="G9" s="5">
        <v>38.930000000000007</v>
      </c>
    </row>
    <row r="10" spans="1:7" x14ac:dyDescent="0.25">
      <c r="A10" s="6" t="s">
        <v>7</v>
      </c>
      <c r="B10" s="6" t="s">
        <v>84</v>
      </c>
      <c r="C10" s="5">
        <v>12.492231</v>
      </c>
      <c r="D10" s="5">
        <v>0.73589663744474554</v>
      </c>
      <c r="E10" s="5">
        <v>3.9412909181377118E-3</v>
      </c>
      <c r="F10" s="5">
        <v>0.72409396748026056</v>
      </c>
      <c r="G10" s="5">
        <v>183.72000000000003</v>
      </c>
    </row>
    <row r="11" spans="1:7" x14ac:dyDescent="0.25">
      <c r="A11" s="6" t="s">
        <v>73</v>
      </c>
      <c r="B11" s="6" t="s">
        <v>85</v>
      </c>
      <c r="C11" s="5">
        <v>12.073542</v>
      </c>
      <c r="D11" s="5">
        <v>4.761079429110357E-2</v>
      </c>
      <c r="E11" s="5">
        <v>3.9412909181377126E-3</v>
      </c>
      <c r="F11" s="5">
        <v>4.761079429110357E-2</v>
      </c>
      <c r="G11" s="5">
        <v>12.08</v>
      </c>
    </row>
    <row r="12" spans="1:7" x14ac:dyDescent="0.25">
      <c r="A12" s="6" t="s">
        <v>24</v>
      </c>
      <c r="B12" s="6" t="s">
        <v>86</v>
      </c>
      <c r="C12" s="5">
        <v>29.889144999999999</v>
      </c>
      <c r="D12" s="5">
        <v>0.11902169764054694</v>
      </c>
      <c r="E12" s="5">
        <v>3.9412909181377126E-3</v>
      </c>
      <c r="F12" s="5">
        <v>0.11784459845231762</v>
      </c>
      <c r="G12" s="5">
        <v>29.900000000000002</v>
      </c>
    </row>
    <row r="13" spans="1:7" x14ac:dyDescent="0.25">
      <c r="A13" s="6" t="s">
        <v>32</v>
      </c>
      <c r="B13" s="6" t="s">
        <v>87</v>
      </c>
      <c r="C13" s="5">
        <v>40.24156</v>
      </c>
      <c r="D13" s="5">
        <v>0.16110423494971568</v>
      </c>
      <c r="E13" s="5">
        <v>3.9412909181377118E-3</v>
      </c>
      <c r="F13" s="5">
        <v>0.15863695945504291</v>
      </c>
      <c r="G13" s="5">
        <v>40.25</v>
      </c>
    </row>
    <row r="14" spans="1:7" x14ac:dyDescent="0.25">
      <c r="A14" s="6" t="s">
        <v>34</v>
      </c>
      <c r="B14" s="6" t="s">
        <v>88</v>
      </c>
      <c r="C14" s="5">
        <v>63.660863999999997</v>
      </c>
      <c r="D14" s="5">
        <v>0.25275594904600496</v>
      </c>
      <c r="E14" s="5">
        <v>3.9412909181377135E-3</v>
      </c>
      <c r="F14" s="5">
        <v>0.25098140566700955</v>
      </c>
      <c r="G14" s="5">
        <v>63.679999999999993</v>
      </c>
    </row>
    <row r="15" spans="1:7" x14ac:dyDescent="0.25">
      <c r="A15" s="6" t="s">
        <v>5</v>
      </c>
      <c r="B15" s="6" t="s">
        <v>89</v>
      </c>
      <c r="C15" s="5">
        <v>249.670536</v>
      </c>
      <c r="D15" s="5">
        <v>3.47</v>
      </c>
      <c r="E15" s="5">
        <v>3.9412909181377126E-3</v>
      </c>
      <c r="F15" s="5">
        <v>3.4177298325722987</v>
      </c>
      <c r="G15" s="5">
        <v>867.16</v>
      </c>
    </row>
  </sheetData>
  <phoneticPr fontId="3" type="noConversion"/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"/>
  <dimension ref="A1:EE57"/>
  <sheetViews>
    <sheetView workbookViewId="0">
      <selection activeCell="DI35" sqref="DI35"/>
    </sheetView>
  </sheetViews>
  <sheetFormatPr defaultRowHeight="15" x14ac:dyDescent="0.25"/>
  <cols>
    <col min="6" max="6" width="8.42578125" bestFit="1" customWidth="1"/>
    <col min="7" max="7" width="8.42578125" customWidth="1"/>
    <col min="10" max="10" width="45.7109375" bestFit="1" customWidth="1"/>
    <col min="14" max="14" width="30.42578125" bestFit="1" customWidth="1"/>
    <col min="125" max="125" width="11.85546875" bestFit="1" customWidth="1"/>
    <col min="126" max="126" width="11.85546875" customWidth="1"/>
    <col min="127" max="127" width="11.85546875" bestFit="1" customWidth="1"/>
    <col min="128" max="128" width="11.85546875" customWidth="1"/>
    <col min="129" max="129" width="11.85546875" bestFit="1" customWidth="1"/>
    <col min="130" max="130" width="12" bestFit="1" customWidth="1"/>
    <col min="132" max="132" width="12" bestFit="1" customWidth="1"/>
    <col min="133" max="133" width="11.85546875" bestFit="1" customWidth="1"/>
    <col min="135" max="135" width="11.85546875" bestFit="1" customWidth="1"/>
    <col min="137" max="137" width="11.85546875" bestFit="1" customWidth="1"/>
    <col min="139" max="139" width="11.85546875" bestFit="1" customWidth="1"/>
  </cols>
  <sheetData>
    <row r="1" spans="1:135" x14ac:dyDescent="0.25">
      <c r="A1" t="s">
        <v>177</v>
      </c>
      <c r="B1" t="s">
        <v>178</v>
      </c>
      <c r="C1" t="s">
        <v>179</v>
      </c>
      <c r="D1" t="s">
        <v>180</v>
      </c>
      <c r="E1" t="s">
        <v>181</v>
      </c>
      <c r="F1" t="s">
        <v>1</v>
      </c>
      <c r="G1" t="s">
        <v>531</v>
      </c>
      <c r="H1" t="s">
        <v>182</v>
      </c>
      <c r="I1" t="s">
        <v>183</v>
      </c>
      <c r="J1" t="s">
        <v>2</v>
      </c>
      <c r="K1" t="s">
        <v>184</v>
      </c>
      <c r="L1" t="s">
        <v>185</v>
      </c>
      <c r="M1" t="s">
        <v>186</v>
      </c>
      <c r="N1" t="s">
        <v>187</v>
      </c>
      <c r="O1" t="s">
        <v>188</v>
      </c>
      <c r="P1" t="s">
        <v>189</v>
      </c>
      <c r="Q1" t="s">
        <v>190</v>
      </c>
      <c r="R1" t="s">
        <v>191</v>
      </c>
      <c r="S1" t="s">
        <v>192</v>
      </c>
      <c r="T1" t="s">
        <v>193</v>
      </c>
      <c r="U1" t="s">
        <v>194</v>
      </c>
      <c r="V1" t="s">
        <v>195</v>
      </c>
      <c r="W1" t="s">
        <v>196</v>
      </c>
      <c r="X1" t="s">
        <v>197</v>
      </c>
      <c r="Y1" t="s">
        <v>198</v>
      </c>
      <c r="Z1" t="s">
        <v>199</v>
      </c>
      <c r="AA1" t="s">
        <v>200</v>
      </c>
      <c r="AB1" t="s">
        <v>201</v>
      </c>
      <c r="AC1" t="s">
        <v>202</v>
      </c>
      <c r="AD1" t="s">
        <v>203</v>
      </c>
      <c r="AE1" t="s">
        <v>204</v>
      </c>
      <c r="AF1" t="s">
        <v>205</v>
      </c>
      <c r="AG1" t="s">
        <v>206</v>
      </c>
      <c r="AH1" t="s">
        <v>207</v>
      </c>
      <c r="AI1" t="s">
        <v>208</v>
      </c>
      <c r="AJ1" t="s">
        <v>209</v>
      </c>
      <c r="AK1" t="s">
        <v>210</v>
      </c>
      <c r="AL1" t="s">
        <v>211</v>
      </c>
      <c r="AM1" t="s">
        <v>212</v>
      </c>
      <c r="AN1" t="s">
        <v>213</v>
      </c>
      <c r="AO1" t="s">
        <v>214</v>
      </c>
      <c r="AP1" t="s">
        <v>215</v>
      </c>
      <c r="AQ1" t="s">
        <v>216</v>
      </c>
      <c r="AR1" t="s">
        <v>217</v>
      </c>
      <c r="AS1" t="s">
        <v>218</v>
      </c>
      <c r="AT1" t="s">
        <v>219</v>
      </c>
      <c r="AU1" t="s">
        <v>220</v>
      </c>
      <c r="AV1" t="s">
        <v>221</v>
      </c>
      <c r="AW1" t="s">
        <v>222</v>
      </c>
      <c r="AX1" t="s">
        <v>223</v>
      </c>
      <c r="AY1" t="s">
        <v>224</v>
      </c>
      <c r="AZ1" t="s">
        <v>225</v>
      </c>
      <c r="BA1" t="s">
        <v>226</v>
      </c>
      <c r="BB1" t="s">
        <v>227</v>
      </c>
      <c r="BC1" t="s">
        <v>228</v>
      </c>
      <c r="BD1" t="s">
        <v>229</v>
      </c>
      <c r="BE1" t="s">
        <v>230</v>
      </c>
      <c r="BF1" t="s">
        <v>231</v>
      </c>
      <c r="BG1" t="s">
        <v>232</v>
      </c>
      <c r="BH1" t="s">
        <v>233</v>
      </c>
      <c r="BI1" t="s">
        <v>234</v>
      </c>
      <c r="BJ1" t="s">
        <v>235</v>
      </c>
      <c r="BK1" t="s">
        <v>236</v>
      </c>
      <c r="BL1" t="s">
        <v>237</v>
      </c>
      <c r="BM1" t="s">
        <v>238</v>
      </c>
      <c r="BN1" t="s">
        <v>239</v>
      </c>
      <c r="BO1" t="s">
        <v>240</v>
      </c>
      <c r="BP1" t="s">
        <v>241</v>
      </c>
      <c r="BQ1" t="s">
        <v>242</v>
      </c>
      <c r="BR1" t="s">
        <v>243</v>
      </c>
      <c r="BS1" t="s">
        <v>244</v>
      </c>
      <c r="BT1" t="s">
        <v>245</v>
      </c>
      <c r="BU1" t="s">
        <v>246</v>
      </c>
      <c r="BV1" t="s">
        <v>247</v>
      </c>
      <c r="BW1" t="s">
        <v>248</v>
      </c>
      <c r="BX1" t="s">
        <v>249</v>
      </c>
      <c r="BY1" t="s">
        <v>250</v>
      </c>
      <c r="BZ1" t="s">
        <v>251</v>
      </c>
      <c r="CA1" t="s">
        <v>252</v>
      </c>
      <c r="CB1" t="s">
        <v>253</v>
      </c>
      <c r="CC1" t="s">
        <v>254</v>
      </c>
      <c r="CD1" t="s">
        <v>255</v>
      </c>
      <c r="CE1" t="s">
        <v>256</v>
      </c>
      <c r="CF1" t="s">
        <v>257</v>
      </c>
      <c r="CG1" t="s">
        <v>258</v>
      </c>
      <c r="CH1" t="s">
        <v>259</v>
      </c>
      <c r="CI1" t="s">
        <v>260</v>
      </c>
      <c r="CJ1" t="s">
        <v>261</v>
      </c>
      <c r="CK1" t="s">
        <v>262</v>
      </c>
      <c r="CL1" t="s">
        <v>263</v>
      </c>
      <c r="CM1" t="s">
        <v>264</v>
      </c>
      <c r="CN1" t="s">
        <v>265</v>
      </c>
      <c r="CO1" t="s">
        <v>266</v>
      </c>
      <c r="CP1" t="s">
        <v>267</v>
      </c>
      <c r="CQ1" t="s">
        <v>268</v>
      </c>
      <c r="CR1" t="s">
        <v>269</v>
      </c>
      <c r="CS1" t="s">
        <v>270</v>
      </c>
      <c r="CT1" t="s">
        <v>271</v>
      </c>
      <c r="CU1" t="s">
        <v>272</v>
      </c>
      <c r="CV1" t="s">
        <v>273</v>
      </c>
      <c r="CW1" t="s">
        <v>274</v>
      </c>
      <c r="CX1" t="s">
        <v>275</v>
      </c>
      <c r="CY1" t="s">
        <v>276</v>
      </c>
      <c r="CZ1" t="s">
        <v>277</v>
      </c>
      <c r="DA1" t="s">
        <v>278</v>
      </c>
      <c r="DB1" t="s">
        <v>279</v>
      </c>
      <c r="DC1" t="s">
        <v>280</v>
      </c>
      <c r="DD1" t="s">
        <v>281</v>
      </c>
      <c r="DE1" t="s">
        <v>282</v>
      </c>
      <c r="DF1" t="s">
        <v>283</v>
      </c>
      <c r="DG1" t="s">
        <v>284</v>
      </c>
      <c r="DH1" t="s">
        <v>285</v>
      </c>
      <c r="DI1" t="s">
        <v>286</v>
      </c>
      <c r="DJ1" t="s">
        <v>287</v>
      </c>
      <c r="DK1" t="s">
        <v>288</v>
      </c>
      <c r="DL1" t="s">
        <v>289</v>
      </c>
      <c r="DM1" t="s">
        <v>290</v>
      </c>
      <c r="DN1" t="s">
        <v>291</v>
      </c>
      <c r="DO1" t="s">
        <v>292</v>
      </c>
      <c r="DP1" t="s">
        <v>293</v>
      </c>
      <c r="DQ1" t="s">
        <v>294</v>
      </c>
      <c r="DR1" t="s">
        <v>295</v>
      </c>
      <c r="DS1" t="s">
        <v>296</v>
      </c>
      <c r="DT1" t="s">
        <v>297</v>
      </c>
      <c r="DU1" t="s">
        <v>555</v>
      </c>
      <c r="DW1" t="s">
        <v>71</v>
      </c>
      <c r="DY1" t="s">
        <v>3</v>
      </c>
      <c r="EA1" t="s">
        <v>97</v>
      </c>
    </row>
    <row r="2" spans="1:135" x14ac:dyDescent="0.25">
      <c r="A2">
        <v>0</v>
      </c>
      <c r="B2" t="s">
        <v>298</v>
      </c>
      <c r="C2">
        <v>537</v>
      </c>
      <c r="D2">
        <v>15473</v>
      </c>
      <c r="E2">
        <v>2014</v>
      </c>
      <c r="F2">
        <v>519971</v>
      </c>
      <c r="G2" t="str">
        <f>IF(ISERROR(VLOOKUP(F2,#REF!,1,FALSE)),"NOVE","")</f>
        <v>NOVE</v>
      </c>
      <c r="H2" t="s">
        <v>299</v>
      </c>
      <c r="I2" t="s">
        <v>300</v>
      </c>
      <c r="J2" t="s">
        <v>63</v>
      </c>
      <c r="K2" t="s">
        <v>301</v>
      </c>
      <c r="L2">
        <v>378593</v>
      </c>
      <c r="M2">
        <v>378593</v>
      </c>
      <c r="N2" t="s">
        <v>302</v>
      </c>
      <c r="O2">
        <v>747530</v>
      </c>
      <c r="P2" t="s">
        <v>302</v>
      </c>
      <c r="Q2">
        <v>591661</v>
      </c>
      <c r="R2" t="s">
        <v>303</v>
      </c>
      <c r="S2" t="s">
        <v>304</v>
      </c>
      <c r="T2" t="s">
        <v>305</v>
      </c>
      <c r="U2" t="s">
        <v>306</v>
      </c>
      <c r="V2">
        <v>6550</v>
      </c>
      <c r="W2" t="s">
        <v>307</v>
      </c>
      <c r="X2" t="s">
        <v>308</v>
      </c>
      <c r="Y2" s="49">
        <v>40345</v>
      </c>
      <c r="Z2" s="49">
        <v>42185</v>
      </c>
      <c r="AA2">
        <v>37.6</v>
      </c>
      <c r="AB2">
        <v>3.13</v>
      </c>
      <c r="AC2">
        <v>1.8</v>
      </c>
      <c r="AD2" t="s">
        <v>309</v>
      </c>
      <c r="AE2">
        <v>1.18</v>
      </c>
      <c r="AF2" t="s">
        <v>310</v>
      </c>
      <c r="AG2" t="s">
        <v>311</v>
      </c>
      <c r="AH2" t="s">
        <v>312</v>
      </c>
      <c r="AI2">
        <v>4185000</v>
      </c>
      <c r="AJ2">
        <v>429</v>
      </c>
      <c r="AK2" t="s">
        <v>311</v>
      </c>
      <c r="AL2" t="s">
        <v>313</v>
      </c>
      <c r="AM2" t="s">
        <v>313</v>
      </c>
      <c r="AN2" t="s">
        <v>313</v>
      </c>
      <c r="AO2" t="s">
        <v>313</v>
      </c>
      <c r="AP2" t="s">
        <v>311</v>
      </c>
      <c r="AQ2" t="s">
        <v>311</v>
      </c>
      <c r="AR2" t="s">
        <v>311</v>
      </c>
      <c r="AS2" t="s">
        <v>311</v>
      </c>
      <c r="AT2" t="s">
        <v>311</v>
      </c>
      <c r="AU2" t="s">
        <v>311</v>
      </c>
      <c r="AV2" t="s">
        <v>313</v>
      </c>
      <c r="AW2" t="s">
        <v>313</v>
      </c>
      <c r="AX2" t="s">
        <v>314</v>
      </c>
      <c r="AY2">
        <v>390</v>
      </c>
      <c r="AZ2">
        <v>-625654</v>
      </c>
      <c r="BA2">
        <v>-1165357</v>
      </c>
      <c r="BB2" t="s">
        <v>311</v>
      </c>
      <c r="BC2" t="s">
        <v>311</v>
      </c>
      <c r="BD2" t="s">
        <v>311</v>
      </c>
      <c r="BE2">
        <v>1.19</v>
      </c>
      <c r="BF2">
        <v>1.0740000000000001</v>
      </c>
      <c r="BG2">
        <v>1.19</v>
      </c>
      <c r="BH2">
        <v>1.151</v>
      </c>
      <c r="BI2">
        <v>1.1890000000000001</v>
      </c>
      <c r="BJ2">
        <v>1.1499999999999999</v>
      </c>
      <c r="BK2">
        <v>1.1890000000000001</v>
      </c>
      <c r="BL2">
        <v>1.1890000000000001</v>
      </c>
      <c r="BM2">
        <v>1.1499999999999999</v>
      </c>
      <c r="BN2">
        <v>1.1890000000000001</v>
      </c>
      <c r="BO2">
        <v>1.1499999999999999</v>
      </c>
      <c r="BP2">
        <v>1.1890000000000001</v>
      </c>
      <c r="BQ2">
        <v>14</v>
      </c>
      <c r="BR2">
        <v>4</v>
      </c>
      <c r="BS2">
        <v>3</v>
      </c>
      <c r="BT2">
        <v>4</v>
      </c>
      <c r="BU2">
        <v>3</v>
      </c>
      <c r="BV2">
        <v>4</v>
      </c>
      <c r="BW2">
        <v>2</v>
      </c>
      <c r="BX2">
        <v>3</v>
      </c>
      <c r="BY2">
        <v>3</v>
      </c>
      <c r="BZ2">
        <v>3</v>
      </c>
      <c r="CA2">
        <v>3</v>
      </c>
      <c r="CB2">
        <v>2</v>
      </c>
      <c r="CC2">
        <v>3</v>
      </c>
      <c r="CD2">
        <v>37</v>
      </c>
      <c r="CE2">
        <v>14</v>
      </c>
      <c r="CF2" t="s">
        <v>315</v>
      </c>
      <c r="CG2" t="s">
        <v>315</v>
      </c>
      <c r="CH2">
        <v>370000</v>
      </c>
      <c r="CI2">
        <v>40101</v>
      </c>
      <c r="CJ2" t="s">
        <v>311</v>
      </c>
      <c r="CK2" t="s">
        <v>311</v>
      </c>
      <c r="CL2" t="s">
        <v>311</v>
      </c>
      <c r="CM2" t="s">
        <v>311</v>
      </c>
      <c r="CN2" t="s">
        <v>311</v>
      </c>
      <c r="CO2" t="s">
        <v>311</v>
      </c>
      <c r="CP2" t="s">
        <v>311</v>
      </c>
      <c r="CQ2" t="s">
        <v>311</v>
      </c>
      <c r="CR2" t="s">
        <v>311</v>
      </c>
      <c r="CS2" t="s">
        <v>311</v>
      </c>
      <c r="CT2" t="s">
        <v>311</v>
      </c>
      <c r="CU2" t="s">
        <v>311</v>
      </c>
      <c r="CV2">
        <v>14</v>
      </c>
      <c r="CW2" t="s">
        <v>311</v>
      </c>
      <c r="CX2" t="s">
        <v>311</v>
      </c>
      <c r="CY2" t="s">
        <v>311</v>
      </c>
      <c r="CZ2" t="s">
        <v>311</v>
      </c>
      <c r="DA2">
        <v>8</v>
      </c>
      <c r="DB2" t="s">
        <v>311</v>
      </c>
      <c r="DC2" t="s">
        <v>311</v>
      </c>
      <c r="DD2">
        <v>6</v>
      </c>
      <c r="DE2">
        <v>38.200000000000003</v>
      </c>
      <c r="DF2">
        <v>116.5</v>
      </c>
      <c r="DG2">
        <v>121.8</v>
      </c>
      <c r="DH2" t="s">
        <v>311</v>
      </c>
      <c r="DI2">
        <v>13.9</v>
      </c>
      <c r="DJ2" t="s">
        <v>311</v>
      </c>
      <c r="DK2" t="s">
        <v>311</v>
      </c>
      <c r="DL2">
        <v>38.200000000000003</v>
      </c>
      <c r="DM2">
        <v>116.5</v>
      </c>
      <c r="DN2">
        <v>121.8</v>
      </c>
      <c r="DO2" t="s">
        <v>311</v>
      </c>
      <c r="DP2">
        <v>13.9</v>
      </c>
      <c r="DQ2" t="s">
        <v>311</v>
      </c>
      <c r="DR2" t="s">
        <v>311</v>
      </c>
      <c r="DS2">
        <v>0</v>
      </c>
      <c r="DT2">
        <v>0</v>
      </c>
    </row>
    <row r="3" spans="1:135" x14ac:dyDescent="0.25">
      <c r="A3">
        <v>1</v>
      </c>
      <c r="B3" t="s">
        <v>298</v>
      </c>
      <c r="C3">
        <v>494</v>
      </c>
      <c r="D3">
        <v>5767</v>
      </c>
      <c r="E3">
        <v>2014</v>
      </c>
      <c r="F3">
        <v>519261</v>
      </c>
      <c r="G3" t="str">
        <f>IF(ISERROR(VLOOKUP(F3,#REF!,1,FALSE)),"NOVE","")</f>
        <v>NOVE</v>
      </c>
      <c r="H3" t="s">
        <v>299</v>
      </c>
      <c r="I3" t="s">
        <v>300</v>
      </c>
      <c r="J3" t="s">
        <v>316</v>
      </c>
      <c r="K3" t="s">
        <v>301</v>
      </c>
      <c r="L3">
        <v>377601</v>
      </c>
      <c r="M3">
        <v>49455842</v>
      </c>
      <c r="N3" t="s">
        <v>317</v>
      </c>
      <c r="O3">
        <v>664901</v>
      </c>
      <c r="P3" t="s">
        <v>317</v>
      </c>
      <c r="Q3">
        <v>590827</v>
      </c>
      <c r="R3" t="s">
        <v>318</v>
      </c>
      <c r="S3" t="s">
        <v>319</v>
      </c>
      <c r="T3" t="s">
        <v>320</v>
      </c>
      <c r="U3" t="s">
        <v>321</v>
      </c>
      <c r="V3">
        <v>6550</v>
      </c>
      <c r="W3" t="s">
        <v>322</v>
      </c>
      <c r="X3" t="s">
        <v>323</v>
      </c>
      <c r="Y3" s="49">
        <v>37559</v>
      </c>
      <c r="Z3" s="49">
        <v>44926</v>
      </c>
      <c r="AA3">
        <v>7.81</v>
      </c>
      <c r="AB3" t="s">
        <v>311</v>
      </c>
      <c r="AC3" t="s">
        <v>311</v>
      </c>
      <c r="AD3" t="s">
        <v>324</v>
      </c>
      <c r="AE3">
        <v>2.75</v>
      </c>
      <c r="AF3" t="s">
        <v>325</v>
      </c>
      <c r="AG3" t="s">
        <v>311</v>
      </c>
      <c r="AH3" t="s">
        <v>326</v>
      </c>
      <c r="AI3">
        <v>4183700</v>
      </c>
      <c r="AJ3">
        <v>26</v>
      </c>
      <c r="AK3" t="s">
        <v>311</v>
      </c>
      <c r="AL3" t="s">
        <v>313</v>
      </c>
      <c r="AM3" t="s">
        <v>313</v>
      </c>
      <c r="AN3" t="s">
        <v>313</v>
      </c>
      <c r="AO3" t="s">
        <v>313</v>
      </c>
      <c r="AP3" t="s">
        <v>311</v>
      </c>
      <c r="AQ3" t="s">
        <v>311</v>
      </c>
      <c r="AR3" t="s">
        <v>311</v>
      </c>
      <c r="AS3" t="s">
        <v>311</v>
      </c>
      <c r="AT3" t="s">
        <v>311</v>
      </c>
      <c r="AU3" t="s">
        <v>311</v>
      </c>
      <c r="AV3" t="s">
        <v>313</v>
      </c>
      <c r="AW3" t="s">
        <v>313</v>
      </c>
      <c r="AX3" t="s">
        <v>311</v>
      </c>
      <c r="AY3">
        <v>176</v>
      </c>
      <c r="AZ3">
        <v>-630284</v>
      </c>
      <c r="BA3">
        <v>-1162797</v>
      </c>
      <c r="BB3" t="s">
        <v>311</v>
      </c>
      <c r="BC3" t="s">
        <v>311</v>
      </c>
      <c r="BD3" t="s">
        <v>311</v>
      </c>
      <c r="BE3">
        <v>0.56999999999999995</v>
      </c>
      <c r="BF3">
        <v>0.51400000000000001</v>
      </c>
      <c r="BG3">
        <v>0.56999999999999995</v>
      </c>
      <c r="BH3">
        <v>0.55100000000000005</v>
      </c>
      <c r="BI3">
        <v>0.56899999999999995</v>
      </c>
      <c r="BJ3">
        <v>0.55000000000000004</v>
      </c>
      <c r="BK3">
        <v>0.56899999999999995</v>
      </c>
      <c r="BL3">
        <v>0.56899999999999995</v>
      </c>
      <c r="BM3">
        <v>0.55000000000000004</v>
      </c>
      <c r="BN3">
        <v>0.56899999999999995</v>
      </c>
      <c r="BO3">
        <v>0.55000000000000004</v>
      </c>
      <c r="BP3">
        <v>0.56899999999999995</v>
      </c>
      <c r="BQ3">
        <v>6.7</v>
      </c>
      <c r="BR3">
        <v>744</v>
      </c>
      <c r="BS3">
        <v>672</v>
      </c>
      <c r="BT3">
        <v>744</v>
      </c>
      <c r="BU3">
        <v>720</v>
      </c>
      <c r="BV3">
        <v>744</v>
      </c>
      <c r="BW3">
        <v>720</v>
      </c>
      <c r="BX3">
        <v>744</v>
      </c>
      <c r="BY3">
        <v>744</v>
      </c>
      <c r="BZ3">
        <v>720</v>
      </c>
      <c r="CA3">
        <v>744</v>
      </c>
      <c r="CB3">
        <v>720</v>
      </c>
      <c r="CC3">
        <v>744</v>
      </c>
      <c r="CD3">
        <v>8760</v>
      </c>
      <c r="CE3">
        <v>7</v>
      </c>
      <c r="CF3" t="s">
        <v>327</v>
      </c>
      <c r="CG3" t="s">
        <v>328</v>
      </c>
      <c r="CH3">
        <v>370000</v>
      </c>
      <c r="CI3">
        <v>40101</v>
      </c>
      <c r="CJ3" t="s">
        <v>311</v>
      </c>
      <c r="CK3" t="s">
        <v>311</v>
      </c>
      <c r="CL3" t="s">
        <v>311</v>
      </c>
      <c r="CM3" t="s">
        <v>311</v>
      </c>
      <c r="CN3" t="s">
        <v>311</v>
      </c>
      <c r="CO3" t="s">
        <v>311</v>
      </c>
      <c r="CP3" t="s">
        <v>311</v>
      </c>
      <c r="CQ3" t="s">
        <v>311</v>
      </c>
      <c r="CR3" t="s">
        <v>311</v>
      </c>
      <c r="CS3" t="s">
        <v>311</v>
      </c>
      <c r="CT3" t="s">
        <v>311</v>
      </c>
      <c r="CU3" t="s">
        <v>311</v>
      </c>
      <c r="CV3">
        <v>6.7</v>
      </c>
      <c r="CW3" t="s">
        <v>311</v>
      </c>
      <c r="CX3" t="s">
        <v>311</v>
      </c>
      <c r="CY3" t="s">
        <v>311</v>
      </c>
      <c r="CZ3" t="s">
        <v>311</v>
      </c>
      <c r="DA3">
        <v>4.75</v>
      </c>
      <c r="DB3" t="s">
        <v>311</v>
      </c>
      <c r="DC3" t="s">
        <v>311</v>
      </c>
      <c r="DD3">
        <v>1.95</v>
      </c>
      <c r="DE3">
        <v>54.8</v>
      </c>
      <c r="DF3">
        <v>129.19999999999999</v>
      </c>
      <c r="DG3">
        <v>35.200000000000003</v>
      </c>
      <c r="DH3" t="s">
        <v>311</v>
      </c>
      <c r="DI3" t="s">
        <v>311</v>
      </c>
      <c r="DJ3" t="s">
        <v>311</v>
      </c>
      <c r="DK3" t="s">
        <v>311</v>
      </c>
      <c r="DL3">
        <v>54.8</v>
      </c>
      <c r="DM3">
        <v>129.19999999999999</v>
      </c>
      <c r="DN3">
        <v>35.200000000000003</v>
      </c>
      <c r="DO3" t="s">
        <v>311</v>
      </c>
      <c r="DP3" t="s">
        <v>311</v>
      </c>
      <c r="DQ3" t="s">
        <v>311</v>
      </c>
      <c r="DR3" t="s">
        <v>311</v>
      </c>
      <c r="DS3">
        <v>0</v>
      </c>
      <c r="DT3">
        <v>0</v>
      </c>
    </row>
    <row r="4" spans="1:135" x14ac:dyDescent="0.25">
      <c r="A4">
        <v>2</v>
      </c>
      <c r="B4" t="s">
        <v>298</v>
      </c>
      <c r="C4">
        <v>382</v>
      </c>
      <c r="D4">
        <v>12267</v>
      </c>
      <c r="E4">
        <v>2014</v>
      </c>
      <c r="F4">
        <v>517671</v>
      </c>
      <c r="G4" t="str">
        <f>IF(ISERROR(VLOOKUP(F4,#REF!,1,FALSE)),"NOVE","")</f>
        <v>NOVE</v>
      </c>
      <c r="H4" t="s">
        <v>299</v>
      </c>
      <c r="I4" t="s">
        <v>300</v>
      </c>
      <c r="J4" t="s">
        <v>53</v>
      </c>
      <c r="K4" t="s">
        <v>301</v>
      </c>
      <c r="L4">
        <v>289132</v>
      </c>
      <c r="M4">
        <v>289132</v>
      </c>
      <c r="N4" t="s">
        <v>329</v>
      </c>
      <c r="O4">
        <v>614441</v>
      </c>
      <c r="P4" t="s">
        <v>329</v>
      </c>
      <c r="Q4">
        <v>590380</v>
      </c>
      <c r="R4" t="s">
        <v>318</v>
      </c>
      <c r="S4" t="s">
        <v>319</v>
      </c>
      <c r="T4" t="s">
        <v>320</v>
      </c>
      <c r="U4" t="s">
        <v>321</v>
      </c>
      <c r="V4">
        <v>6550</v>
      </c>
      <c r="W4" t="s">
        <v>330</v>
      </c>
      <c r="X4" t="s">
        <v>331</v>
      </c>
      <c r="Y4" s="49">
        <v>38078</v>
      </c>
      <c r="Z4" s="49">
        <v>42324</v>
      </c>
      <c r="AA4">
        <v>104.873</v>
      </c>
      <c r="AB4">
        <v>8.74</v>
      </c>
      <c r="AC4" t="s">
        <v>311</v>
      </c>
      <c r="AD4" t="s">
        <v>332</v>
      </c>
      <c r="AE4">
        <v>3.92</v>
      </c>
      <c r="AF4" t="s">
        <v>310</v>
      </c>
      <c r="AG4" t="s">
        <v>311</v>
      </c>
      <c r="AH4" t="s">
        <v>333</v>
      </c>
      <c r="AI4">
        <v>4184000</v>
      </c>
      <c r="AJ4">
        <v>182</v>
      </c>
      <c r="AK4" t="s">
        <v>311</v>
      </c>
      <c r="AL4" t="s">
        <v>313</v>
      </c>
      <c r="AM4" t="s">
        <v>313</v>
      </c>
      <c r="AN4" t="s">
        <v>313</v>
      </c>
      <c r="AO4" t="s">
        <v>313</v>
      </c>
      <c r="AP4" t="s">
        <v>311</v>
      </c>
      <c r="AQ4" t="s">
        <v>311</v>
      </c>
      <c r="AR4" t="s">
        <v>311</v>
      </c>
      <c r="AS4" t="s">
        <v>311</v>
      </c>
      <c r="AT4" t="s">
        <v>311</v>
      </c>
      <c r="AU4" t="s">
        <v>311</v>
      </c>
      <c r="AV4" t="s">
        <v>313</v>
      </c>
      <c r="AW4" t="s">
        <v>313</v>
      </c>
      <c r="AX4" t="s">
        <v>314</v>
      </c>
      <c r="AY4" t="s">
        <v>311</v>
      </c>
      <c r="AZ4">
        <v>-628233</v>
      </c>
      <c r="BA4">
        <v>-1160397</v>
      </c>
      <c r="BB4" t="s">
        <v>311</v>
      </c>
      <c r="BC4" t="s">
        <v>311</v>
      </c>
      <c r="BD4" t="s">
        <v>311</v>
      </c>
      <c r="BE4">
        <v>1.829</v>
      </c>
      <c r="BF4">
        <v>1.6519999999999999</v>
      </c>
      <c r="BG4">
        <v>1.8280000000000001</v>
      </c>
      <c r="BH4">
        <v>1.7689999999999999</v>
      </c>
      <c r="BI4">
        <v>1.8280000000000001</v>
      </c>
      <c r="BJ4">
        <v>1.7689999999999999</v>
      </c>
      <c r="BK4">
        <v>1.8280000000000001</v>
      </c>
      <c r="BL4">
        <v>1.8280000000000001</v>
      </c>
      <c r="BM4">
        <v>1.7689999999999999</v>
      </c>
      <c r="BN4">
        <v>1.8280000000000001</v>
      </c>
      <c r="BO4">
        <v>1.7689999999999999</v>
      </c>
      <c r="BP4">
        <v>1.8280000000000001</v>
      </c>
      <c r="BQ4">
        <v>21.524999999999999</v>
      </c>
      <c r="BR4">
        <v>744</v>
      </c>
      <c r="BS4">
        <v>672</v>
      </c>
      <c r="BT4">
        <v>744</v>
      </c>
      <c r="BU4">
        <v>720</v>
      </c>
      <c r="BV4">
        <v>744</v>
      </c>
      <c r="BW4">
        <v>720</v>
      </c>
      <c r="BX4">
        <v>744</v>
      </c>
      <c r="BY4">
        <v>744</v>
      </c>
      <c r="BZ4">
        <v>720</v>
      </c>
      <c r="CA4">
        <v>744</v>
      </c>
      <c r="CB4">
        <v>720</v>
      </c>
      <c r="CC4">
        <v>744</v>
      </c>
      <c r="CD4">
        <v>8760</v>
      </c>
      <c r="CE4" t="s">
        <v>311</v>
      </c>
      <c r="CF4" t="s">
        <v>328</v>
      </c>
      <c r="CG4" t="s">
        <v>328</v>
      </c>
      <c r="CH4">
        <v>370000</v>
      </c>
      <c r="CI4">
        <v>40101</v>
      </c>
      <c r="CJ4" t="s">
        <v>311</v>
      </c>
      <c r="CK4" t="s">
        <v>311</v>
      </c>
      <c r="CL4" t="s">
        <v>311</v>
      </c>
      <c r="CM4" t="s">
        <v>311</v>
      </c>
      <c r="CN4" t="s">
        <v>311</v>
      </c>
      <c r="CO4" t="s">
        <v>311</v>
      </c>
      <c r="CP4" t="s">
        <v>311</v>
      </c>
      <c r="CQ4" t="s">
        <v>311</v>
      </c>
      <c r="CR4" t="s">
        <v>311</v>
      </c>
      <c r="CS4" t="s">
        <v>311</v>
      </c>
      <c r="CT4" t="s">
        <v>311</v>
      </c>
      <c r="CU4" t="s">
        <v>311</v>
      </c>
      <c r="CV4">
        <v>21.524999999999999</v>
      </c>
      <c r="CW4" t="s">
        <v>311</v>
      </c>
      <c r="CX4" t="s">
        <v>311</v>
      </c>
      <c r="CY4" t="s">
        <v>311</v>
      </c>
      <c r="CZ4" t="s">
        <v>311</v>
      </c>
      <c r="DA4">
        <v>21.524999999999999</v>
      </c>
      <c r="DB4" t="s">
        <v>311</v>
      </c>
      <c r="DC4" t="s">
        <v>311</v>
      </c>
      <c r="DD4" t="s">
        <v>311</v>
      </c>
      <c r="DE4">
        <v>16.2</v>
      </c>
      <c r="DF4">
        <v>63.9</v>
      </c>
      <c r="DG4">
        <v>18.5</v>
      </c>
      <c r="DH4" t="s">
        <v>311</v>
      </c>
      <c r="DI4">
        <v>15.3</v>
      </c>
      <c r="DJ4" t="s">
        <v>311</v>
      </c>
      <c r="DK4" t="s">
        <v>311</v>
      </c>
      <c r="DL4">
        <v>16.2</v>
      </c>
      <c r="DM4">
        <v>63.9</v>
      </c>
      <c r="DN4">
        <v>18.5</v>
      </c>
      <c r="DO4" t="s">
        <v>311</v>
      </c>
      <c r="DP4">
        <v>15.3</v>
      </c>
      <c r="DQ4" t="s">
        <v>311</v>
      </c>
      <c r="DR4" t="s">
        <v>311</v>
      </c>
      <c r="DS4">
        <v>0</v>
      </c>
      <c r="DT4">
        <v>0</v>
      </c>
    </row>
    <row r="5" spans="1:135" x14ac:dyDescent="0.25">
      <c r="A5">
        <v>3</v>
      </c>
      <c r="B5" t="s">
        <v>298</v>
      </c>
      <c r="C5">
        <v>381</v>
      </c>
      <c r="D5">
        <v>5624</v>
      </c>
      <c r="E5">
        <v>2014</v>
      </c>
      <c r="F5">
        <v>517661</v>
      </c>
      <c r="G5" t="str">
        <f>IF(ISERROR(VLOOKUP(F5,#REF!,1,FALSE)),"NOVE","")</f>
        <v>NOVE</v>
      </c>
      <c r="H5" t="s">
        <v>299</v>
      </c>
      <c r="I5" t="s">
        <v>300</v>
      </c>
      <c r="J5" t="s">
        <v>52</v>
      </c>
      <c r="K5" t="s">
        <v>301</v>
      </c>
      <c r="L5">
        <v>290335</v>
      </c>
      <c r="M5">
        <v>49455842</v>
      </c>
      <c r="N5" t="s">
        <v>334</v>
      </c>
      <c r="O5">
        <v>758744</v>
      </c>
      <c r="P5" t="s">
        <v>335</v>
      </c>
      <c r="Q5">
        <v>591785</v>
      </c>
      <c r="R5" t="s">
        <v>318</v>
      </c>
      <c r="S5" t="s">
        <v>319</v>
      </c>
      <c r="T5" t="s">
        <v>320</v>
      </c>
      <c r="U5" t="s">
        <v>321</v>
      </c>
      <c r="V5">
        <v>6550</v>
      </c>
      <c r="W5" t="s">
        <v>322</v>
      </c>
      <c r="X5" t="s">
        <v>336</v>
      </c>
      <c r="Y5" s="49">
        <v>37419</v>
      </c>
      <c r="Z5" s="49">
        <v>44742</v>
      </c>
      <c r="AA5">
        <v>46.5</v>
      </c>
      <c r="AB5">
        <v>3.875</v>
      </c>
      <c r="AC5">
        <v>3.25</v>
      </c>
      <c r="AD5" t="s">
        <v>337</v>
      </c>
      <c r="AE5">
        <v>1.65</v>
      </c>
      <c r="AF5" t="s">
        <v>338</v>
      </c>
      <c r="AG5" t="s">
        <v>311</v>
      </c>
      <c r="AH5" t="s">
        <v>339</v>
      </c>
      <c r="AI5">
        <v>4184700</v>
      </c>
      <c r="AJ5">
        <v>516</v>
      </c>
      <c r="AK5" t="s">
        <v>311</v>
      </c>
      <c r="AL5" t="s">
        <v>313</v>
      </c>
      <c r="AM5" t="s">
        <v>313</v>
      </c>
      <c r="AN5" t="s">
        <v>313</v>
      </c>
      <c r="AO5" t="s">
        <v>313</v>
      </c>
      <c r="AP5" t="s">
        <v>311</v>
      </c>
      <c r="AQ5" t="s">
        <v>311</v>
      </c>
      <c r="AR5" t="s">
        <v>311</v>
      </c>
      <c r="AS5" t="s">
        <v>311</v>
      </c>
      <c r="AT5" t="s">
        <v>311</v>
      </c>
      <c r="AU5" t="s">
        <v>311</v>
      </c>
      <c r="AV5" t="s">
        <v>340</v>
      </c>
      <c r="AW5" t="s">
        <v>340</v>
      </c>
      <c r="AX5" t="s">
        <v>341</v>
      </c>
      <c r="AY5">
        <v>630</v>
      </c>
      <c r="AZ5">
        <v>-625177</v>
      </c>
      <c r="BA5">
        <v>-1159757</v>
      </c>
      <c r="BB5" t="s">
        <v>311</v>
      </c>
      <c r="BC5" t="s">
        <v>311</v>
      </c>
      <c r="BD5" t="s">
        <v>311</v>
      </c>
      <c r="BE5">
        <v>2.1669999999999998</v>
      </c>
      <c r="BF5">
        <v>2.0299999999999998</v>
      </c>
      <c r="BG5">
        <v>1.893</v>
      </c>
      <c r="BH5">
        <v>1.903</v>
      </c>
      <c r="BI5">
        <v>2.8679999999999999</v>
      </c>
      <c r="BJ5">
        <v>2.0019999999999998</v>
      </c>
      <c r="BK5">
        <v>2.7389999999999999</v>
      </c>
      <c r="BL5">
        <v>6.3289999999999997</v>
      </c>
      <c r="BM5">
        <v>7.9790000000000001</v>
      </c>
      <c r="BN5">
        <v>3.746</v>
      </c>
      <c r="BO5">
        <v>3.3730000000000002</v>
      </c>
      <c r="BP5">
        <v>4.4740000000000002</v>
      </c>
      <c r="BQ5">
        <v>41.503</v>
      </c>
      <c r="BR5">
        <v>744</v>
      </c>
      <c r="BS5">
        <v>672</v>
      </c>
      <c r="BT5">
        <v>744</v>
      </c>
      <c r="BU5">
        <v>720</v>
      </c>
      <c r="BV5">
        <v>744</v>
      </c>
      <c r="BW5">
        <v>720</v>
      </c>
      <c r="BX5">
        <v>744</v>
      </c>
      <c r="BY5">
        <v>744</v>
      </c>
      <c r="BZ5">
        <v>720</v>
      </c>
      <c r="CA5">
        <v>744</v>
      </c>
      <c r="CB5">
        <v>720</v>
      </c>
      <c r="CC5">
        <v>744</v>
      </c>
      <c r="CD5">
        <v>8760</v>
      </c>
      <c r="CE5">
        <v>45</v>
      </c>
      <c r="CF5" t="s">
        <v>328</v>
      </c>
      <c r="CG5" t="s">
        <v>328</v>
      </c>
      <c r="CH5">
        <v>370000</v>
      </c>
      <c r="CI5">
        <v>40101</v>
      </c>
      <c r="CJ5" t="s">
        <v>311</v>
      </c>
      <c r="CK5" t="s">
        <v>311</v>
      </c>
      <c r="CL5" t="s">
        <v>311</v>
      </c>
      <c r="CM5" t="s">
        <v>311</v>
      </c>
      <c r="CN5" t="s">
        <v>311</v>
      </c>
      <c r="CO5" t="s">
        <v>311</v>
      </c>
      <c r="CP5" t="s">
        <v>311</v>
      </c>
      <c r="CQ5" t="s">
        <v>311</v>
      </c>
      <c r="CR5" t="s">
        <v>311</v>
      </c>
      <c r="CS5" t="s">
        <v>311</v>
      </c>
      <c r="CT5" t="s">
        <v>311</v>
      </c>
      <c r="CU5" t="s">
        <v>311</v>
      </c>
      <c r="CV5">
        <v>41.503</v>
      </c>
      <c r="CW5" t="s">
        <v>311</v>
      </c>
      <c r="CX5" t="s">
        <v>311</v>
      </c>
      <c r="CY5" t="s">
        <v>311</v>
      </c>
      <c r="CZ5" t="s">
        <v>311</v>
      </c>
      <c r="DA5">
        <v>20.596</v>
      </c>
      <c r="DB5" t="s">
        <v>311</v>
      </c>
      <c r="DC5" t="s">
        <v>311</v>
      </c>
      <c r="DD5">
        <v>20.907</v>
      </c>
      <c r="DE5">
        <v>9.6999999999999993</v>
      </c>
      <c r="DF5">
        <v>44.8</v>
      </c>
      <c r="DG5">
        <v>15</v>
      </c>
      <c r="DH5">
        <v>645</v>
      </c>
      <c r="DI5">
        <v>1.8</v>
      </c>
      <c r="DJ5">
        <v>12.2</v>
      </c>
      <c r="DK5">
        <v>0.6</v>
      </c>
      <c r="DL5">
        <v>292.8</v>
      </c>
      <c r="DM5">
        <v>640.29999999999995</v>
      </c>
      <c r="DN5">
        <v>287.3</v>
      </c>
      <c r="DO5">
        <v>580</v>
      </c>
      <c r="DP5">
        <v>47.5</v>
      </c>
      <c r="DQ5">
        <v>61.1</v>
      </c>
      <c r="DR5">
        <v>13.1</v>
      </c>
      <c r="DS5">
        <v>0</v>
      </c>
      <c r="DT5">
        <v>0</v>
      </c>
    </row>
    <row r="6" spans="1:135" x14ac:dyDescent="0.25">
      <c r="A6">
        <v>4</v>
      </c>
      <c r="B6" t="s">
        <v>298</v>
      </c>
      <c r="C6">
        <v>234</v>
      </c>
      <c r="D6">
        <v>2427</v>
      </c>
      <c r="E6">
        <v>2014</v>
      </c>
      <c r="F6">
        <v>515771</v>
      </c>
      <c r="G6" t="str">
        <f>IF(ISERROR(VLOOKUP(F6,#REF!,1,FALSE)),"NOVE","")</f>
        <v>NOVE</v>
      </c>
      <c r="H6" t="s">
        <v>299</v>
      </c>
      <c r="I6" t="s">
        <v>300</v>
      </c>
      <c r="J6" t="s">
        <v>42</v>
      </c>
      <c r="K6" t="s">
        <v>301</v>
      </c>
      <c r="L6">
        <v>60418885</v>
      </c>
      <c r="M6">
        <v>49455842</v>
      </c>
      <c r="N6" t="s">
        <v>342</v>
      </c>
      <c r="O6">
        <v>746801</v>
      </c>
      <c r="P6" t="s">
        <v>343</v>
      </c>
      <c r="Q6">
        <v>511081</v>
      </c>
      <c r="R6" t="s">
        <v>318</v>
      </c>
      <c r="S6" t="s">
        <v>319</v>
      </c>
      <c r="T6" t="s">
        <v>320</v>
      </c>
      <c r="U6" t="s">
        <v>321</v>
      </c>
      <c r="V6">
        <v>6550</v>
      </c>
      <c r="W6" t="s">
        <v>311</v>
      </c>
      <c r="X6" t="s">
        <v>311</v>
      </c>
      <c r="Y6" t="s">
        <v>311</v>
      </c>
      <c r="Z6" t="s">
        <v>311</v>
      </c>
      <c r="AA6" t="s">
        <v>311</v>
      </c>
      <c r="AB6" t="s">
        <v>311</v>
      </c>
      <c r="AC6" t="s">
        <v>311</v>
      </c>
      <c r="AD6" t="s">
        <v>344</v>
      </c>
      <c r="AE6">
        <v>1.7</v>
      </c>
      <c r="AF6" t="s">
        <v>338</v>
      </c>
      <c r="AG6" t="s">
        <v>311</v>
      </c>
      <c r="AH6" t="s">
        <v>326</v>
      </c>
      <c r="AI6">
        <v>4183700</v>
      </c>
      <c r="AJ6">
        <v>643</v>
      </c>
      <c r="AK6" t="s">
        <v>311</v>
      </c>
      <c r="AL6" t="s">
        <v>313</v>
      </c>
      <c r="AM6" t="s">
        <v>313</v>
      </c>
      <c r="AN6" t="s">
        <v>313</v>
      </c>
      <c r="AO6" t="s">
        <v>313</v>
      </c>
      <c r="AP6" t="s">
        <v>311</v>
      </c>
      <c r="AQ6" t="s">
        <v>311</v>
      </c>
      <c r="AR6" t="s">
        <v>311</v>
      </c>
      <c r="AS6" t="s">
        <v>311</v>
      </c>
      <c r="AT6" t="s">
        <v>311</v>
      </c>
      <c r="AU6" t="s">
        <v>311</v>
      </c>
      <c r="AV6" t="s">
        <v>340</v>
      </c>
      <c r="AW6" t="s">
        <v>340</v>
      </c>
      <c r="AX6" t="s">
        <v>314</v>
      </c>
      <c r="AY6">
        <v>212</v>
      </c>
      <c r="AZ6">
        <v>-632322</v>
      </c>
      <c r="BA6">
        <v>-1159675</v>
      </c>
      <c r="BB6" t="s">
        <v>311</v>
      </c>
      <c r="BC6" t="s">
        <v>311</v>
      </c>
      <c r="BD6" t="s">
        <v>311</v>
      </c>
      <c r="BE6">
        <v>3.4790000000000001</v>
      </c>
      <c r="BF6">
        <v>3.9630000000000001</v>
      </c>
      <c r="BG6">
        <v>4.6369999999999996</v>
      </c>
      <c r="BH6">
        <v>3.6320000000000001</v>
      </c>
      <c r="BI6">
        <v>4.0549999999999997</v>
      </c>
      <c r="BJ6">
        <v>2.7210000000000001</v>
      </c>
      <c r="BK6">
        <v>2.5710000000000002</v>
      </c>
      <c r="BL6">
        <v>3.968</v>
      </c>
      <c r="BM6">
        <v>4.6980000000000004</v>
      </c>
      <c r="BN6">
        <v>4.8540000000000001</v>
      </c>
      <c r="BO6">
        <v>4.5720000000000001</v>
      </c>
      <c r="BP6">
        <v>4.5060000000000002</v>
      </c>
      <c r="BQ6">
        <v>47.655999999999999</v>
      </c>
      <c r="BR6">
        <v>744</v>
      </c>
      <c r="BS6">
        <v>672</v>
      </c>
      <c r="BT6">
        <v>744</v>
      </c>
      <c r="BU6">
        <v>720</v>
      </c>
      <c r="BV6">
        <v>744</v>
      </c>
      <c r="BW6">
        <v>720</v>
      </c>
      <c r="BX6">
        <v>744</v>
      </c>
      <c r="BY6">
        <v>744</v>
      </c>
      <c r="BZ6">
        <v>720</v>
      </c>
      <c r="CA6">
        <v>744</v>
      </c>
      <c r="CB6">
        <v>720</v>
      </c>
      <c r="CC6">
        <v>744</v>
      </c>
      <c r="CD6">
        <v>8760</v>
      </c>
      <c r="CE6">
        <v>50</v>
      </c>
      <c r="CF6" t="s">
        <v>328</v>
      </c>
      <c r="CG6" t="s">
        <v>328</v>
      </c>
      <c r="CH6">
        <v>370000</v>
      </c>
      <c r="CI6">
        <v>40101</v>
      </c>
      <c r="CJ6" t="s">
        <v>311</v>
      </c>
      <c r="CK6" t="s">
        <v>311</v>
      </c>
      <c r="CL6" t="s">
        <v>311</v>
      </c>
      <c r="CM6" t="s">
        <v>311</v>
      </c>
      <c r="CN6" t="s">
        <v>311</v>
      </c>
      <c r="CO6" t="s">
        <v>311</v>
      </c>
      <c r="CP6" t="s">
        <v>311</v>
      </c>
      <c r="CQ6" t="s">
        <v>311</v>
      </c>
      <c r="CR6" t="s">
        <v>311</v>
      </c>
      <c r="CS6" t="s">
        <v>311</v>
      </c>
      <c r="CT6" t="s">
        <v>311</v>
      </c>
      <c r="CU6" t="s">
        <v>311</v>
      </c>
      <c r="CV6">
        <v>47.655999999999999</v>
      </c>
      <c r="CW6" t="s">
        <v>311</v>
      </c>
      <c r="CX6" t="s">
        <v>311</v>
      </c>
      <c r="CY6" t="s">
        <v>311</v>
      </c>
      <c r="CZ6" t="s">
        <v>311</v>
      </c>
      <c r="DA6">
        <v>6.298</v>
      </c>
      <c r="DB6" t="s">
        <v>311</v>
      </c>
      <c r="DC6" t="s">
        <v>311</v>
      </c>
      <c r="DD6">
        <v>41.357999999999997</v>
      </c>
      <c r="DE6">
        <v>4.8</v>
      </c>
      <c r="DF6">
        <v>31.5</v>
      </c>
      <c r="DG6">
        <v>12.3</v>
      </c>
      <c r="DH6">
        <v>305</v>
      </c>
      <c r="DI6">
        <v>0.7</v>
      </c>
      <c r="DJ6">
        <v>19.8</v>
      </c>
      <c r="DK6">
        <v>2.2000000000000002</v>
      </c>
      <c r="DL6">
        <v>55.7</v>
      </c>
      <c r="DM6">
        <v>159.5</v>
      </c>
      <c r="DN6">
        <v>79.3</v>
      </c>
      <c r="DO6">
        <v>385</v>
      </c>
      <c r="DP6">
        <v>8.6</v>
      </c>
      <c r="DQ6">
        <v>29.3</v>
      </c>
      <c r="DR6">
        <v>2.7</v>
      </c>
      <c r="DS6">
        <v>0</v>
      </c>
      <c r="DT6">
        <v>0</v>
      </c>
    </row>
    <row r="7" spans="1:135" x14ac:dyDescent="0.25">
      <c r="A7">
        <v>5</v>
      </c>
      <c r="B7" t="s">
        <v>298</v>
      </c>
      <c r="C7">
        <v>172</v>
      </c>
      <c r="D7">
        <v>284</v>
      </c>
      <c r="E7">
        <v>2014</v>
      </c>
      <c r="F7">
        <v>514771</v>
      </c>
      <c r="G7" t="str">
        <f>IF(ISERROR(VLOOKUP(F7,#REF!,1,FALSE)),"NOVE","")</f>
        <v>NOVE</v>
      </c>
      <c r="H7" t="s">
        <v>299</v>
      </c>
      <c r="I7" t="s">
        <v>300</v>
      </c>
      <c r="J7" t="s">
        <v>35</v>
      </c>
      <c r="K7" t="s">
        <v>301</v>
      </c>
      <c r="L7">
        <v>212423</v>
      </c>
      <c r="M7">
        <v>212423</v>
      </c>
      <c r="N7" t="s">
        <v>345</v>
      </c>
      <c r="O7">
        <v>680206</v>
      </c>
      <c r="P7" t="s">
        <v>345</v>
      </c>
      <c r="Q7">
        <v>590991</v>
      </c>
      <c r="R7" t="s">
        <v>318</v>
      </c>
      <c r="S7" t="s">
        <v>319</v>
      </c>
      <c r="T7" t="s">
        <v>320</v>
      </c>
      <c r="U7" t="s">
        <v>321</v>
      </c>
      <c r="V7">
        <v>6550</v>
      </c>
      <c r="W7" t="s">
        <v>330</v>
      </c>
      <c r="X7" t="s">
        <v>346</v>
      </c>
      <c r="Y7" s="49">
        <v>40962</v>
      </c>
      <c r="Z7" s="49">
        <v>42369</v>
      </c>
      <c r="AA7">
        <v>78.84</v>
      </c>
      <c r="AB7">
        <v>6.6959999999999997</v>
      </c>
      <c r="AC7">
        <v>2.5</v>
      </c>
      <c r="AD7" t="s">
        <v>347</v>
      </c>
      <c r="AE7">
        <v>0.92</v>
      </c>
      <c r="AF7" t="s">
        <v>338</v>
      </c>
      <c r="AG7" t="s">
        <v>311</v>
      </c>
      <c r="AH7" t="s">
        <v>348</v>
      </c>
      <c r="AI7">
        <v>4184400</v>
      </c>
      <c r="AJ7">
        <v>972</v>
      </c>
      <c r="AK7" t="s">
        <v>311</v>
      </c>
      <c r="AL7" t="s">
        <v>313</v>
      </c>
      <c r="AM7" t="s">
        <v>313</v>
      </c>
      <c r="AN7" t="s">
        <v>313</v>
      </c>
      <c r="AO7" t="s">
        <v>313</v>
      </c>
      <c r="AP7" t="s">
        <v>311</v>
      </c>
      <c r="AQ7" t="s">
        <v>311</v>
      </c>
      <c r="AR7" t="s">
        <v>311</v>
      </c>
      <c r="AS7" t="s">
        <v>311</v>
      </c>
      <c r="AT7" t="s">
        <v>311</v>
      </c>
      <c r="AU7" t="s">
        <v>311</v>
      </c>
      <c r="AV7" t="s">
        <v>313</v>
      </c>
      <c r="AW7" t="s">
        <v>340</v>
      </c>
      <c r="AX7" t="s">
        <v>311</v>
      </c>
      <c r="AY7" t="s">
        <v>311</v>
      </c>
      <c r="AZ7">
        <v>-624488</v>
      </c>
      <c r="BA7">
        <v>-1156706</v>
      </c>
      <c r="BB7" t="s">
        <v>311</v>
      </c>
      <c r="BC7" t="s">
        <v>311</v>
      </c>
      <c r="BD7" t="s">
        <v>311</v>
      </c>
      <c r="BE7">
        <v>3.3010000000000002</v>
      </c>
      <c r="BF7">
        <v>2.9820000000000002</v>
      </c>
      <c r="BG7">
        <v>3.3010000000000002</v>
      </c>
      <c r="BH7">
        <v>3.1949999999999998</v>
      </c>
      <c r="BI7">
        <v>3.3</v>
      </c>
      <c r="BJ7">
        <v>3.194</v>
      </c>
      <c r="BK7">
        <v>3.3</v>
      </c>
      <c r="BL7">
        <v>3.3</v>
      </c>
      <c r="BM7">
        <v>3.194</v>
      </c>
      <c r="BN7">
        <v>3.3</v>
      </c>
      <c r="BO7">
        <v>3.194</v>
      </c>
      <c r="BP7">
        <v>3.3</v>
      </c>
      <c r="BQ7">
        <v>38.860999999999997</v>
      </c>
      <c r="BR7">
        <v>744</v>
      </c>
      <c r="BS7">
        <v>672</v>
      </c>
      <c r="BT7">
        <v>744</v>
      </c>
      <c r="BU7">
        <v>720</v>
      </c>
      <c r="BV7">
        <v>744</v>
      </c>
      <c r="BW7">
        <v>720</v>
      </c>
      <c r="BX7">
        <v>744</v>
      </c>
      <c r="BY7">
        <v>744</v>
      </c>
      <c r="BZ7">
        <v>720</v>
      </c>
      <c r="CA7">
        <v>744</v>
      </c>
      <c r="CB7">
        <v>720</v>
      </c>
      <c r="CC7">
        <v>744</v>
      </c>
      <c r="CD7">
        <v>8760</v>
      </c>
      <c r="CE7">
        <v>40</v>
      </c>
      <c r="CF7" t="s">
        <v>328</v>
      </c>
      <c r="CG7" t="s">
        <v>328</v>
      </c>
      <c r="CH7">
        <v>842200</v>
      </c>
      <c r="CI7">
        <v>40102</v>
      </c>
      <c r="CJ7" t="s">
        <v>311</v>
      </c>
      <c r="CK7" t="s">
        <v>311</v>
      </c>
      <c r="CL7" t="s">
        <v>311</v>
      </c>
      <c r="CM7" t="s">
        <v>311</v>
      </c>
      <c r="CN7" t="s">
        <v>311</v>
      </c>
      <c r="CO7" t="s">
        <v>311</v>
      </c>
      <c r="CP7" t="s">
        <v>311</v>
      </c>
      <c r="CQ7" t="s">
        <v>311</v>
      </c>
      <c r="CR7" t="s">
        <v>311</v>
      </c>
      <c r="CS7" t="s">
        <v>311</v>
      </c>
      <c r="CT7" t="s">
        <v>311</v>
      </c>
      <c r="CU7" t="s">
        <v>311</v>
      </c>
      <c r="CV7" t="s">
        <v>311</v>
      </c>
      <c r="CW7" t="s">
        <v>311</v>
      </c>
      <c r="CX7">
        <v>38.860999999999997</v>
      </c>
      <c r="CY7" t="s">
        <v>311</v>
      </c>
      <c r="CZ7" t="s">
        <v>311</v>
      </c>
      <c r="DA7">
        <v>38.860999999999997</v>
      </c>
      <c r="DB7" t="s">
        <v>311</v>
      </c>
      <c r="DC7" t="s">
        <v>311</v>
      </c>
      <c r="DD7" t="s">
        <v>311</v>
      </c>
      <c r="DE7">
        <v>6.5</v>
      </c>
      <c r="DF7">
        <v>41.08</v>
      </c>
      <c r="DG7">
        <v>7.83</v>
      </c>
      <c r="DH7">
        <v>0</v>
      </c>
      <c r="DI7">
        <v>5.45</v>
      </c>
      <c r="DJ7">
        <v>0</v>
      </c>
      <c r="DK7">
        <v>3.82</v>
      </c>
      <c r="DL7">
        <v>0</v>
      </c>
      <c r="DM7">
        <v>0</v>
      </c>
      <c r="DN7">
        <v>0</v>
      </c>
      <c r="DO7">
        <v>0</v>
      </c>
      <c r="DP7">
        <v>0</v>
      </c>
      <c r="DQ7">
        <v>0</v>
      </c>
      <c r="DR7">
        <v>0</v>
      </c>
      <c r="DS7">
        <v>0</v>
      </c>
      <c r="DT7">
        <v>0</v>
      </c>
    </row>
    <row r="8" spans="1:135" x14ac:dyDescent="0.25">
      <c r="A8">
        <v>6</v>
      </c>
      <c r="B8" t="s">
        <v>298</v>
      </c>
      <c r="C8">
        <v>52</v>
      </c>
      <c r="D8">
        <v>75</v>
      </c>
      <c r="E8">
        <v>2014</v>
      </c>
      <c r="F8">
        <v>511131</v>
      </c>
      <c r="G8" t="str">
        <f>IF(ISERROR(VLOOKUP(F8,#REF!,1,FALSE)),"NOVE","")</f>
        <v>NOVE</v>
      </c>
      <c r="H8" t="s">
        <v>299</v>
      </c>
      <c r="I8" t="s">
        <v>300</v>
      </c>
      <c r="J8" t="s">
        <v>6</v>
      </c>
      <c r="K8" t="s">
        <v>301</v>
      </c>
      <c r="L8">
        <v>60460580</v>
      </c>
      <c r="M8">
        <v>60460580</v>
      </c>
      <c r="N8" t="s">
        <v>349</v>
      </c>
      <c r="O8">
        <v>793396</v>
      </c>
      <c r="P8" t="s">
        <v>350</v>
      </c>
      <c r="Q8">
        <v>591211</v>
      </c>
      <c r="R8" t="s">
        <v>318</v>
      </c>
      <c r="S8" t="s">
        <v>319</v>
      </c>
      <c r="T8" t="s">
        <v>320</v>
      </c>
      <c r="U8" t="s">
        <v>321</v>
      </c>
      <c r="V8">
        <v>6550</v>
      </c>
      <c r="W8" t="s">
        <v>322</v>
      </c>
      <c r="X8" t="s">
        <v>351</v>
      </c>
      <c r="Y8" s="49">
        <v>36490</v>
      </c>
      <c r="Z8" s="49">
        <v>42745</v>
      </c>
      <c r="AA8">
        <v>200</v>
      </c>
      <c r="AB8">
        <v>20</v>
      </c>
      <c r="AC8">
        <v>26.4</v>
      </c>
      <c r="AD8" t="s">
        <v>352</v>
      </c>
      <c r="AE8">
        <v>32.4</v>
      </c>
      <c r="AF8" t="s">
        <v>325</v>
      </c>
      <c r="AG8" t="s">
        <v>311</v>
      </c>
      <c r="AH8" t="s">
        <v>353</v>
      </c>
      <c r="AI8">
        <v>4183700</v>
      </c>
      <c r="AJ8">
        <v>1</v>
      </c>
      <c r="AK8" t="s">
        <v>311</v>
      </c>
      <c r="AL8" t="s">
        <v>313</v>
      </c>
      <c r="AM8" t="s">
        <v>313</v>
      </c>
      <c r="AN8" t="s">
        <v>313</v>
      </c>
      <c r="AO8" t="s">
        <v>313</v>
      </c>
      <c r="AP8" t="s">
        <v>311</v>
      </c>
      <c r="AQ8" t="s">
        <v>311</v>
      </c>
      <c r="AR8" t="s">
        <v>311</v>
      </c>
      <c r="AS8" t="s">
        <v>311</v>
      </c>
      <c r="AT8" t="s">
        <v>311</v>
      </c>
      <c r="AU8" t="s">
        <v>311</v>
      </c>
      <c r="AV8" t="s">
        <v>340</v>
      </c>
      <c r="AW8" t="s">
        <v>340</v>
      </c>
      <c r="AX8" t="s">
        <v>341</v>
      </c>
      <c r="AY8">
        <v>1100</v>
      </c>
      <c r="AZ8">
        <v>-631309.27099999995</v>
      </c>
      <c r="BA8">
        <v>-1156661.27</v>
      </c>
      <c r="BB8" t="s">
        <v>311</v>
      </c>
      <c r="BC8" t="s">
        <v>311</v>
      </c>
      <c r="BD8" t="s">
        <v>311</v>
      </c>
      <c r="BE8">
        <v>3.0529999999999999</v>
      </c>
      <c r="BF8">
        <v>2.8340000000000001</v>
      </c>
      <c r="BG8">
        <v>2.4580000000000002</v>
      </c>
      <c r="BH8">
        <v>2.1320000000000001</v>
      </c>
      <c r="BI8">
        <v>2.673</v>
      </c>
      <c r="BJ8">
        <v>2.0019999999999998</v>
      </c>
      <c r="BK8">
        <v>2.9420000000000002</v>
      </c>
      <c r="BL8">
        <v>4.2450000000000001</v>
      </c>
      <c r="BM8">
        <v>8.1679999999999993</v>
      </c>
      <c r="BN8">
        <v>3.931</v>
      </c>
      <c r="BO8">
        <v>3.786</v>
      </c>
      <c r="BP8">
        <v>4.9660000000000002</v>
      </c>
      <c r="BQ8">
        <v>43.19</v>
      </c>
      <c r="BR8">
        <v>744</v>
      </c>
      <c r="BS8">
        <v>672</v>
      </c>
      <c r="BT8">
        <v>744</v>
      </c>
      <c r="BU8">
        <v>720</v>
      </c>
      <c r="BV8">
        <v>744</v>
      </c>
      <c r="BW8">
        <v>720</v>
      </c>
      <c r="BX8">
        <v>744</v>
      </c>
      <c r="BY8">
        <v>744</v>
      </c>
      <c r="BZ8">
        <v>720</v>
      </c>
      <c r="CA8">
        <v>744</v>
      </c>
      <c r="CB8">
        <v>720</v>
      </c>
      <c r="CC8">
        <v>744</v>
      </c>
      <c r="CD8">
        <v>8760</v>
      </c>
      <c r="CE8">
        <v>43</v>
      </c>
      <c r="CF8" t="s">
        <v>328</v>
      </c>
      <c r="CG8" t="s">
        <v>328</v>
      </c>
      <c r="CH8">
        <v>842200</v>
      </c>
      <c r="CI8">
        <v>40102</v>
      </c>
      <c r="CJ8" t="s">
        <v>311</v>
      </c>
      <c r="CK8" t="s">
        <v>311</v>
      </c>
      <c r="CL8" t="s">
        <v>311</v>
      </c>
      <c r="CM8" t="s">
        <v>311</v>
      </c>
      <c r="CN8" t="s">
        <v>311</v>
      </c>
      <c r="CO8" t="s">
        <v>311</v>
      </c>
      <c r="CP8" t="s">
        <v>311</v>
      </c>
      <c r="CQ8" t="s">
        <v>311</v>
      </c>
      <c r="CR8" t="s">
        <v>311</v>
      </c>
      <c r="CS8" t="s">
        <v>311</v>
      </c>
      <c r="CT8" t="s">
        <v>311</v>
      </c>
      <c r="CU8" t="s">
        <v>311</v>
      </c>
      <c r="CV8" t="s">
        <v>311</v>
      </c>
      <c r="CW8" t="s">
        <v>311</v>
      </c>
      <c r="CX8">
        <v>43.19</v>
      </c>
      <c r="CY8" t="s">
        <v>311</v>
      </c>
      <c r="CZ8" t="s">
        <v>311</v>
      </c>
      <c r="DA8">
        <v>43.19</v>
      </c>
      <c r="DB8" t="s">
        <v>311</v>
      </c>
      <c r="DC8" t="s">
        <v>311</v>
      </c>
      <c r="DD8" t="s">
        <v>311</v>
      </c>
      <c r="DE8">
        <v>5.08</v>
      </c>
      <c r="DF8">
        <v>43.25</v>
      </c>
      <c r="DG8">
        <v>4.9800000000000004</v>
      </c>
      <c r="DH8" t="s">
        <v>311</v>
      </c>
      <c r="DI8">
        <v>6.71</v>
      </c>
      <c r="DJ8" t="s">
        <v>311</v>
      </c>
      <c r="DK8" t="s">
        <v>311</v>
      </c>
      <c r="DL8">
        <v>100</v>
      </c>
      <c r="DM8">
        <v>300</v>
      </c>
      <c r="DN8">
        <v>100</v>
      </c>
      <c r="DO8" t="s">
        <v>311</v>
      </c>
      <c r="DP8" t="s">
        <v>311</v>
      </c>
      <c r="DQ8" t="s">
        <v>311</v>
      </c>
      <c r="DR8" t="s">
        <v>311</v>
      </c>
      <c r="DS8">
        <v>0</v>
      </c>
      <c r="DT8">
        <v>0</v>
      </c>
    </row>
    <row r="9" spans="1:135" x14ac:dyDescent="0.25">
      <c r="A9">
        <v>7</v>
      </c>
      <c r="B9" t="s">
        <v>298</v>
      </c>
      <c r="C9">
        <v>95</v>
      </c>
      <c r="D9">
        <v>2429</v>
      </c>
      <c r="E9">
        <v>2014</v>
      </c>
      <c r="F9">
        <v>512022</v>
      </c>
      <c r="G9" t="str">
        <f>IF(ISERROR(VLOOKUP(F9,#REF!,1,FALSE)),"NOVE","")</f>
        <v>NOVE</v>
      </c>
      <c r="H9" t="s">
        <v>299</v>
      </c>
      <c r="I9" t="s">
        <v>300</v>
      </c>
      <c r="J9" t="s">
        <v>11</v>
      </c>
      <c r="K9" t="s">
        <v>301</v>
      </c>
      <c r="L9">
        <v>60418885</v>
      </c>
      <c r="M9">
        <v>49455842</v>
      </c>
      <c r="N9" t="s">
        <v>350</v>
      </c>
      <c r="O9">
        <v>701564</v>
      </c>
      <c r="P9" t="s">
        <v>350</v>
      </c>
      <c r="Q9">
        <v>591211</v>
      </c>
      <c r="R9" t="s">
        <v>318</v>
      </c>
      <c r="S9" t="s">
        <v>319</v>
      </c>
      <c r="T9" t="s">
        <v>320</v>
      </c>
      <c r="U9" t="s">
        <v>321</v>
      </c>
      <c r="V9">
        <v>6550</v>
      </c>
      <c r="W9" t="s">
        <v>330</v>
      </c>
      <c r="X9" t="s">
        <v>354</v>
      </c>
      <c r="Y9" s="49">
        <v>41239</v>
      </c>
      <c r="Z9" s="49">
        <v>44926</v>
      </c>
      <c r="AA9">
        <v>554.50800000000004</v>
      </c>
      <c r="AB9">
        <v>60.073</v>
      </c>
      <c r="AC9">
        <v>55.6</v>
      </c>
      <c r="AD9" t="s">
        <v>352</v>
      </c>
      <c r="AE9">
        <v>34</v>
      </c>
      <c r="AF9" t="s">
        <v>325</v>
      </c>
      <c r="AG9" t="s">
        <v>311</v>
      </c>
      <c r="AH9" t="s">
        <v>353</v>
      </c>
      <c r="AI9">
        <v>4183300</v>
      </c>
      <c r="AJ9">
        <v>687</v>
      </c>
      <c r="AK9" t="s">
        <v>311</v>
      </c>
      <c r="AL9" t="s">
        <v>313</v>
      </c>
      <c r="AM9" t="s">
        <v>313</v>
      </c>
      <c r="AN9" t="s">
        <v>313</v>
      </c>
      <c r="AO9" t="s">
        <v>313</v>
      </c>
      <c r="AP9" t="s">
        <v>311</v>
      </c>
      <c r="AQ9" t="s">
        <v>311</v>
      </c>
      <c r="AR9" t="s">
        <v>311</v>
      </c>
      <c r="AS9" t="s">
        <v>311</v>
      </c>
      <c r="AT9" t="s">
        <v>311</v>
      </c>
      <c r="AU9" t="s">
        <v>311</v>
      </c>
      <c r="AV9" t="s">
        <v>340</v>
      </c>
      <c r="AW9" t="s">
        <v>340</v>
      </c>
      <c r="AX9" t="s">
        <v>314</v>
      </c>
      <c r="AY9">
        <v>4703</v>
      </c>
      <c r="AZ9">
        <v>-630695.77399999998</v>
      </c>
      <c r="BA9">
        <v>-1156165.4240000001</v>
      </c>
      <c r="BB9" t="s">
        <v>311</v>
      </c>
      <c r="BC9" t="s">
        <v>311</v>
      </c>
      <c r="BD9" t="s">
        <v>311</v>
      </c>
      <c r="BE9">
        <v>23.535</v>
      </c>
      <c r="BF9">
        <v>20.945</v>
      </c>
      <c r="BG9">
        <v>20.169</v>
      </c>
      <c r="BH9">
        <v>17.736000000000001</v>
      </c>
      <c r="BI9">
        <v>24.492999999999999</v>
      </c>
      <c r="BJ9">
        <v>16.463000000000001</v>
      </c>
      <c r="BK9">
        <v>24.102</v>
      </c>
      <c r="BL9">
        <v>28.349</v>
      </c>
      <c r="BM9">
        <v>39.478000000000002</v>
      </c>
      <c r="BN9">
        <v>29.484999999999999</v>
      </c>
      <c r="BO9">
        <v>27.975000000000001</v>
      </c>
      <c r="BP9">
        <v>32.951999999999998</v>
      </c>
      <c r="BQ9">
        <v>305.68200000000002</v>
      </c>
      <c r="BR9">
        <v>744</v>
      </c>
      <c r="BS9">
        <v>672</v>
      </c>
      <c r="BT9">
        <v>744</v>
      </c>
      <c r="BU9">
        <v>720</v>
      </c>
      <c r="BV9">
        <v>744</v>
      </c>
      <c r="BW9">
        <v>720</v>
      </c>
      <c r="BX9">
        <v>744</v>
      </c>
      <c r="BY9">
        <v>744</v>
      </c>
      <c r="BZ9">
        <v>720</v>
      </c>
      <c r="CA9">
        <v>744</v>
      </c>
      <c r="CB9">
        <v>720</v>
      </c>
      <c r="CC9">
        <v>744</v>
      </c>
      <c r="CD9">
        <v>8760</v>
      </c>
      <c r="CE9">
        <v>360</v>
      </c>
      <c r="CF9" t="s">
        <v>328</v>
      </c>
      <c r="CG9" t="s">
        <v>328</v>
      </c>
      <c r="CH9">
        <v>370000</v>
      </c>
      <c r="CI9">
        <v>40101</v>
      </c>
      <c r="CJ9" t="s">
        <v>311</v>
      </c>
      <c r="CK9" t="s">
        <v>311</v>
      </c>
      <c r="CL9" t="s">
        <v>311</v>
      </c>
      <c r="CM9" t="s">
        <v>311</v>
      </c>
      <c r="CN9" t="s">
        <v>311</v>
      </c>
      <c r="CO9" t="s">
        <v>311</v>
      </c>
      <c r="CP9" t="s">
        <v>311</v>
      </c>
      <c r="CQ9" t="s">
        <v>311</v>
      </c>
      <c r="CR9" t="s">
        <v>311</v>
      </c>
      <c r="CS9" t="s">
        <v>311</v>
      </c>
      <c r="CT9" t="s">
        <v>311</v>
      </c>
      <c r="CU9" t="s">
        <v>311</v>
      </c>
      <c r="CV9">
        <v>305.68200000000002</v>
      </c>
      <c r="CW9" t="s">
        <v>311</v>
      </c>
      <c r="CX9" t="s">
        <v>311</v>
      </c>
      <c r="CY9" t="s">
        <v>311</v>
      </c>
      <c r="CZ9" t="s">
        <v>311</v>
      </c>
      <c r="DA9">
        <v>158.387</v>
      </c>
      <c r="DB9" t="s">
        <v>311</v>
      </c>
      <c r="DC9" t="s">
        <v>311</v>
      </c>
      <c r="DD9">
        <v>147.29499999999999</v>
      </c>
      <c r="DE9">
        <v>7.9</v>
      </c>
      <c r="DF9">
        <v>33.1</v>
      </c>
      <c r="DG9">
        <v>6.2</v>
      </c>
      <c r="DH9">
        <v>496.8</v>
      </c>
      <c r="DI9">
        <v>1</v>
      </c>
      <c r="DJ9">
        <v>8.3000000000000007</v>
      </c>
      <c r="DK9">
        <v>0.6</v>
      </c>
      <c r="DL9">
        <v>206.1</v>
      </c>
      <c r="DM9">
        <v>481.4</v>
      </c>
      <c r="DN9">
        <v>232.8</v>
      </c>
      <c r="DO9">
        <v>465</v>
      </c>
      <c r="DP9">
        <v>30.7</v>
      </c>
      <c r="DQ9">
        <v>32.6</v>
      </c>
      <c r="DR9">
        <v>6.1</v>
      </c>
      <c r="DS9">
        <v>0</v>
      </c>
      <c r="DT9">
        <v>0</v>
      </c>
    </row>
    <row r="10" spans="1:135" x14ac:dyDescent="0.25">
      <c r="A10">
        <v>8</v>
      </c>
      <c r="B10" t="s">
        <v>298</v>
      </c>
      <c r="C10">
        <v>284</v>
      </c>
      <c r="D10">
        <v>8687</v>
      </c>
      <c r="E10">
        <v>2014</v>
      </c>
      <c r="F10">
        <v>516311</v>
      </c>
      <c r="G10" t="str">
        <f>IF(ISERROR(VLOOKUP(F10,#REF!,1,FALSE)),"NOVE","")</f>
        <v>NOVE</v>
      </c>
      <c r="H10" t="s">
        <v>299</v>
      </c>
      <c r="I10" t="s">
        <v>300</v>
      </c>
      <c r="J10" t="s">
        <v>43</v>
      </c>
      <c r="K10" t="s">
        <v>301</v>
      </c>
      <c r="L10">
        <v>60418885</v>
      </c>
      <c r="M10">
        <v>49455842</v>
      </c>
      <c r="N10" t="s">
        <v>355</v>
      </c>
      <c r="O10">
        <v>781487</v>
      </c>
      <c r="P10" t="s">
        <v>355</v>
      </c>
      <c r="Q10">
        <v>511242</v>
      </c>
      <c r="R10" t="s">
        <v>318</v>
      </c>
      <c r="S10" t="s">
        <v>319</v>
      </c>
      <c r="T10" t="s">
        <v>320</v>
      </c>
      <c r="U10" t="s">
        <v>321</v>
      </c>
      <c r="V10">
        <v>6550</v>
      </c>
      <c r="W10" t="s">
        <v>322</v>
      </c>
      <c r="X10" t="s">
        <v>356</v>
      </c>
      <c r="Y10" s="49">
        <v>37336</v>
      </c>
      <c r="Z10" s="49">
        <v>44561</v>
      </c>
      <c r="AA10">
        <v>29.2</v>
      </c>
      <c r="AB10" t="s">
        <v>311</v>
      </c>
      <c r="AC10" t="s">
        <v>311</v>
      </c>
      <c r="AD10" t="s">
        <v>357</v>
      </c>
      <c r="AE10">
        <v>0.57999999999999996</v>
      </c>
      <c r="AF10" t="s">
        <v>338</v>
      </c>
      <c r="AG10" t="s">
        <v>311</v>
      </c>
      <c r="AH10" t="s">
        <v>358</v>
      </c>
      <c r="AI10">
        <v>4183600</v>
      </c>
      <c r="AJ10">
        <v>381</v>
      </c>
      <c r="AK10" t="s">
        <v>311</v>
      </c>
      <c r="AL10" t="s">
        <v>313</v>
      </c>
      <c r="AM10" t="s">
        <v>313</v>
      </c>
      <c r="AN10" t="s">
        <v>313</v>
      </c>
      <c r="AO10" t="s">
        <v>313</v>
      </c>
      <c r="AP10" t="s">
        <v>311</v>
      </c>
      <c r="AQ10" t="s">
        <v>311</v>
      </c>
      <c r="AR10" t="s">
        <v>311</v>
      </c>
      <c r="AS10" t="s">
        <v>311</v>
      </c>
      <c r="AT10" t="s">
        <v>311</v>
      </c>
      <c r="AU10" t="s">
        <v>311</v>
      </c>
      <c r="AV10" t="s">
        <v>340</v>
      </c>
      <c r="AW10" t="s">
        <v>340</v>
      </c>
      <c r="AX10" t="s">
        <v>314</v>
      </c>
      <c r="AY10">
        <v>375</v>
      </c>
      <c r="AZ10">
        <v>-632515</v>
      </c>
      <c r="BA10">
        <v>-1156057</v>
      </c>
      <c r="BB10" t="s">
        <v>311</v>
      </c>
      <c r="BC10" t="s">
        <v>311</v>
      </c>
      <c r="BD10" t="s">
        <v>311</v>
      </c>
      <c r="BE10">
        <v>2.3889999999999998</v>
      </c>
      <c r="BF10">
        <v>2.9630000000000001</v>
      </c>
      <c r="BG10">
        <v>2.4</v>
      </c>
      <c r="BH10">
        <v>2.1560000000000001</v>
      </c>
      <c r="BI10">
        <v>2.4780000000000002</v>
      </c>
      <c r="BJ10">
        <v>1.893</v>
      </c>
      <c r="BK10">
        <v>1.2330000000000001</v>
      </c>
      <c r="BL10">
        <v>4.0880000000000001</v>
      </c>
      <c r="BM10">
        <v>2.37</v>
      </c>
      <c r="BN10">
        <v>1.4179999999999999</v>
      </c>
      <c r="BO10">
        <v>2.8330000000000002</v>
      </c>
      <c r="BP10">
        <v>1.988</v>
      </c>
      <c r="BQ10">
        <v>28.209</v>
      </c>
      <c r="BR10">
        <v>744</v>
      </c>
      <c r="BS10">
        <v>672</v>
      </c>
      <c r="BT10">
        <v>744</v>
      </c>
      <c r="BU10">
        <v>720</v>
      </c>
      <c r="BV10">
        <v>744</v>
      </c>
      <c r="BW10">
        <v>720</v>
      </c>
      <c r="BX10">
        <v>744</v>
      </c>
      <c r="BY10">
        <v>744</v>
      </c>
      <c r="BZ10">
        <v>720</v>
      </c>
      <c r="CA10">
        <v>744</v>
      </c>
      <c r="CB10">
        <v>720</v>
      </c>
      <c r="CC10">
        <v>744</v>
      </c>
      <c r="CD10">
        <v>8760</v>
      </c>
      <c r="CE10">
        <v>29</v>
      </c>
      <c r="CF10" t="s">
        <v>359</v>
      </c>
      <c r="CG10" t="s">
        <v>328</v>
      </c>
      <c r="CH10">
        <v>370000</v>
      </c>
      <c r="CI10">
        <v>40101</v>
      </c>
      <c r="CJ10" t="s">
        <v>311</v>
      </c>
      <c r="CK10" t="s">
        <v>311</v>
      </c>
      <c r="CL10" t="s">
        <v>311</v>
      </c>
      <c r="CM10" t="s">
        <v>311</v>
      </c>
      <c r="CN10" t="s">
        <v>311</v>
      </c>
      <c r="CO10" t="s">
        <v>311</v>
      </c>
      <c r="CP10" t="s">
        <v>311</v>
      </c>
      <c r="CQ10" t="s">
        <v>311</v>
      </c>
      <c r="CR10" t="s">
        <v>311</v>
      </c>
      <c r="CS10" t="s">
        <v>311</v>
      </c>
      <c r="CT10" t="s">
        <v>311</v>
      </c>
      <c r="CU10" t="s">
        <v>311</v>
      </c>
      <c r="CV10">
        <v>28.209</v>
      </c>
      <c r="CW10" t="s">
        <v>311</v>
      </c>
      <c r="CX10" t="s">
        <v>311</v>
      </c>
      <c r="CY10" t="s">
        <v>311</v>
      </c>
      <c r="CZ10" t="s">
        <v>311</v>
      </c>
      <c r="DA10">
        <v>10.368</v>
      </c>
      <c r="DB10" t="s">
        <v>311</v>
      </c>
      <c r="DC10" t="s">
        <v>311</v>
      </c>
      <c r="DD10">
        <v>17.841000000000001</v>
      </c>
      <c r="DE10">
        <v>13.5</v>
      </c>
      <c r="DF10">
        <v>50.5</v>
      </c>
      <c r="DG10">
        <v>17.5</v>
      </c>
      <c r="DH10">
        <v>535</v>
      </c>
      <c r="DI10">
        <v>9.25</v>
      </c>
      <c r="DJ10">
        <v>29.7</v>
      </c>
      <c r="DK10">
        <v>3.4</v>
      </c>
      <c r="DL10">
        <v>89.5</v>
      </c>
      <c r="DM10">
        <v>210.3</v>
      </c>
      <c r="DN10">
        <v>47</v>
      </c>
      <c r="DO10">
        <v>385</v>
      </c>
      <c r="DP10">
        <v>16.7</v>
      </c>
      <c r="DQ10">
        <v>31.6</v>
      </c>
      <c r="DR10">
        <v>3.9</v>
      </c>
      <c r="DS10">
        <v>0</v>
      </c>
      <c r="DT10">
        <v>0</v>
      </c>
    </row>
    <row r="11" spans="1:135" x14ac:dyDescent="0.25">
      <c r="A11">
        <v>9</v>
      </c>
      <c r="B11" t="s">
        <v>298</v>
      </c>
      <c r="C11">
        <v>165</v>
      </c>
      <c r="D11">
        <v>271</v>
      </c>
      <c r="E11">
        <v>2014</v>
      </c>
      <c r="F11">
        <v>514571</v>
      </c>
      <c r="G11" t="str">
        <f>IF(ISERROR(VLOOKUP(F11,#REF!,1,FALSE)),"NOVE","")</f>
        <v>NOVE</v>
      </c>
      <c r="H11" t="s">
        <v>299</v>
      </c>
      <c r="I11" t="s">
        <v>300</v>
      </c>
      <c r="J11" t="s">
        <v>33</v>
      </c>
      <c r="K11" t="s">
        <v>301</v>
      </c>
      <c r="L11">
        <v>290513</v>
      </c>
      <c r="M11">
        <v>290513</v>
      </c>
      <c r="N11" t="s">
        <v>360</v>
      </c>
      <c r="O11">
        <v>758299</v>
      </c>
      <c r="P11" t="s">
        <v>361</v>
      </c>
      <c r="Q11">
        <v>591769</v>
      </c>
      <c r="R11" t="s">
        <v>318</v>
      </c>
      <c r="S11" t="s">
        <v>319</v>
      </c>
      <c r="T11" t="s">
        <v>320</v>
      </c>
      <c r="U11" t="s">
        <v>321</v>
      </c>
      <c r="V11">
        <v>6550</v>
      </c>
      <c r="W11" t="s">
        <v>330</v>
      </c>
      <c r="X11" t="s">
        <v>362</v>
      </c>
      <c r="Y11" s="49">
        <v>39014</v>
      </c>
      <c r="Z11" s="49">
        <v>42369</v>
      </c>
      <c r="AA11">
        <v>60</v>
      </c>
      <c r="AB11">
        <v>5</v>
      </c>
      <c r="AC11">
        <v>4</v>
      </c>
      <c r="AD11" t="s">
        <v>363</v>
      </c>
      <c r="AE11">
        <v>7.26</v>
      </c>
      <c r="AF11" t="s">
        <v>338</v>
      </c>
      <c r="AG11" t="s">
        <v>311</v>
      </c>
      <c r="AH11" t="s">
        <v>364</v>
      </c>
      <c r="AI11">
        <v>4183400</v>
      </c>
      <c r="AJ11">
        <v>797</v>
      </c>
      <c r="AK11" t="s">
        <v>311</v>
      </c>
      <c r="AL11" t="s">
        <v>313</v>
      </c>
      <c r="AM11" t="s">
        <v>313</v>
      </c>
      <c r="AN11" t="s">
        <v>313</v>
      </c>
      <c r="AO11" t="s">
        <v>313</v>
      </c>
      <c r="AP11" t="s">
        <v>311</v>
      </c>
      <c r="AQ11" t="s">
        <v>311</v>
      </c>
      <c r="AR11" t="s">
        <v>311</v>
      </c>
      <c r="AS11" t="s">
        <v>311</v>
      </c>
      <c r="AT11" t="s">
        <v>311</v>
      </c>
      <c r="AU11" t="s">
        <v>311</v>
      </c>
      <c r="AV11" t="s">
        <v>340</v>
      </c>
      <c r="AW11" t="s">
        <v>340</v>
      </c>
      <c r="AX11" t="s">
        <v>311</v>
      </c>
      <c r="AY11">
        <v>525</v>
      </c>
      <c r="AZ11">
        <v>-637067</v>
      </c>
      <c r="BA11">
        <v>-1155698</v>
      </c>
      <c r="BB11" t="s">
        <v>311</v>
      </c>
      <c r="BC11" t="s">
        <v>311</v>
      </c>
      <c r="BD11" t="s">
        <v>311</v>
      </c>
      <c r="BE11">
        <v>4.6360000000000001</v>
      </c>
      <c r="BF11">
        <v>3.6040000000000001</v>
      </c>
      <c r="BG11">
        <v>4.5910000000000002</v>
      </c>
      <c r="BH11">
        <v>4.0659999999999998</v>
      </c>
      <c r="BI11">
        <v>4.5149999999999997</v>
      </c>
      <c r="BJ11">
        <v>3.5960000000000001</v>
      </c>
      <c r="BK11">
        <v>3.694</v>
      </c>
      <c r="BL11">
        <v>3.7789999999999999</v>
      </c>
      <c r="BM11">
        <v>4.5220000000000002</v>
      </c>
      <c r="BN11">
        <v>3.7309999999999999</v>
      </c>
      <c r="BO11">
        <v>4.2949999999999999</v>
      </c>
      <c r="BP11">
        <v>3.7490000000000001</v>
      </c>
      <c r="BQ11">
        <v>48.777999999999999</v>
      </c>
      <c r="BR11">
        <v>744</v>
      </c>
      <c r="BS11">
        <v>672</v>
      </c>
      <c r="BT11">
        <v>744</v>
      </c>
      <c r="BU11">
        <v>720</v>
      </c>
      <c r="BV11">
        <v>744</v>
      </c>
      <c r="BW11">
        <v>720</v>
      </c>
      <c r="BX11">
        <v>744</v>
      </c>
      <c r="BY11">
        <v>744</v>
      </c>
      <c r="BZ11">
        <v>720</v>
      </c>
      <c r="CA11">
        <v>744</v>
      </c>
      <c r="CB11">
        <v>720</v>
      </c>
      <c r="CC11">
        <v>744</v>
      </c>
      <c r="CD11">
        <v>8760</v>
      </c>
      <c r="CE11">
        <v>50</v>
      </c>
      <c r="CF11" t="s">
        <v>328</v>
      </c>
      <c r="CG11" t="s">
        <v>328</v>
      </c>
      <c r="CH11">
        <v>370000</v>
      </c>
      <c r="CI11">
        <v>40101</v>
      </c>
      <c r="CJ11" t="s">
        <v>311</v>
      </c>
      <c r="CK11" t="s">
        <v>311</v>
      </c>
      <c r="CL11" t="s">
        <v>311</v>
      </c>
      <c r="CM11" t="s">
        <v>311</v>
      </c>
      <c r="CN11" t="s">
        <v>311</v>
      </c>
      <c r="CO11" t="s">
        <v>311</v>
      </c>
      <c r="CP11" t="s">
        <v>311</v>
      </c>
      <c r="CQ11" t="s">
        <v>311</v>
      </c>
      <c r="CR11" t="s">
        <v>311</v>
      </c>
      <c r="CS11" t="s">
        <v>311</v>
      </c>
      <c r="CT11" t="s">
        <v>311</v>
      </c>
      <c r="CU11" t="s">
        <v>311</v>
      </c>
      <c r="CV11">
        <v>48.777999999999999</v>
      </c>
      <c r="CW11" t="s">
        <v>311</v>
      </c>
      <c r="CX11" t="s">
        <v>311</v>
      </c>
      <c r="CY11" t="s">
        <v>311</v>
      </c>
      <c r="CZ11">
        <v>28.716999999999999</v>
      </c>
      <c r="DA11" t="s">
        <v>311</v>
      </c>
      <c r="DB11" t="s">
        <v>311</v>
      </c>
      <c r="DC11" t="s">
        <v>311</v>
      </c>
      <c r="DD11">
        <v>20.061</v>
      </c>
      <c r="DE11">
        <v>17.832999999999998</v>
      </c>
      <c r="DF11">
        <v>63.082999999999998</v>
      </c>
      <c r="DG11">
        <v>30.5</v>
      </c>
      <c r="DH11" t="s">
        <v>311</v>
      </c>
      <c r="DI11">
        <v>16.515000000000001</v>
      </c>
      <c r="DJ11" t="s">
        <v>311</v>
      </c>
      <c r="DK11" t="s">
        <v>311</v>
      </c>
      <c r="DL11">
        <v>63.832999999999998</v>
      </c>
      <c r="DM11">
        <v>181.75</v>
      </c>
      <c r="DN11">
        <v>79.332999999999998</v>
      </c>
      <c r="DO11" t="s">
        <v>311</v>
      </c>
      <c r="DP11">
        <v>15.718</v>
      </c>
      <c r="DQ11" t="s">
        <v>311</v>
      </c>
      <c r="DR11" t="s">
        <v>311</v>
      </c>
      <c r="DS11">
        <v>0</v>
      </c>
      <c r="DT11">
        <v>0</v>
      </c>
    </row>
    <row r="12" spans="1:135" x14ac:dyDescent="0.25">
      <c r="A12">
        <v>10</v>
      </c>
      <c r="B12" t="s">
        <v>298</v>
      </c>
      <c r="C12">
        <v>1275</v>
      </c>
      <c r="D12">
        <v>100565</v>
      </c>
      <c r="E12">
        <v>2014</v>
      </c>
      <c r="F12">
        <v>540722</v>
      </c>
      <c r="G12" t="str">
        <f>IF(ISERROR(VLOOKUP(F12,#REF!,1,FALSE)),"NOVE","")</f>
        <v>NOVE</v>
      </c>
      <c r="H12" t="s">
        <v>299</v>
      </c>
      <c r="I12" t="s">
        <v>300</v>
      </c>
      <c r="J12" s="50" t="s">
        <v>365</v>
      </c>
      <c r="K12" t="s">
        <v>301</v>
      </c>
      <c r="L12">
        <v>26177005</v>
      </c>
      <c r="M12">
        <v>26177005</v>
      </c>
      <c r="N12" t="s">
        <v>355</v>
      </c>
      <c r="O12">
        <v>781487</v>
      </c>
      <c r="P12" t="s">
        <v>355</v>
      </c>
      <c r="Q12">
        <v>511242</v>
      </c>
      <c r="R12" t="s">
        <v>318</v>
      </c>
      <c r="S12" t="s">
        <v>319</v>
      </c>
      <c r="T12" t="s">
        <v>320</v>
      </c>
      <c r="U12" t="s">
        <v>321</v>
      </c>
      <c r="V12">
        <v>6550</v>
      </c>
      <c r="W12" t="s">
        <v>366</v>
      </c>
      <c r="X12" t="s">
        <v>367</v>
      </c>
      <c r="Y12" s="49">
        <v>41543</v>
      </c>
      <c r="Z12" s="49">
        <v>45195</v>
      </c>
      <c r="AA12">
        <v>35</v>
      </c>
      <c r="AB12">
        <v>3.5</v>
      </c>
      <c r="AC12">
        <v>7.5</v>
      </c>
      <c r="AD12" t="s">
        <v>363</v>
      </c>
      <c r="AE12">
        <v>2.8</v>
      </c>
      <c r="AF12" t="s">
        <v>325</v>
      </c>
      <c r="AG12" t="s">
        <v>311</v>
      </c>
      <c r="AH12" t="s">
        <v>358</v>
      </c>
      <c r="AI12">
        <v>4183600</v>
      </c>
      <c r="AJ12">
        <v>667</v>
      </c>
      <c r="AK12" t="s">
        <v>311</v>
      </c>
      <c r="AL12" t="s">
        <v>313</v>
      </c>
      <c r="AM12" t="s">
        <v>313</v>
      </c>
      <c r="AN12" t="s">
        <v>313</v>
      </c>
      <c r="AO12" t="s">
        <v>313</v>
      </c>
      <c r="AP12" t="s">
        <v>311</v>
      </c>
      <c r="AQ12" t="s">
        <v>311</v>
      </c>
      <c r="AR12" t="s">
        <v>311</v>
      </c>
      <c r="AS12" t="s">
        <v>311</v>
      </c>
      <c r="AT12" t="s">
        <v>311</v>
      </c>
      <c r="AU12" t="s">
        <v>311</v>
      </c>
      <c r="AV12" t="s">
        <v>313</v>
      </c>
      <c r="AW12" t="s">
        <v>313</v>
      </c>
      <c r="AX12" t="s">
        <v>368</v>
      </c>
      <c r="AY12" s="54" t="s">
        <v>311</v>
      </c>
      <c r="AZ12">
        <v>-632757</v>
      </c>
      <c r="BA12">
        <v>-1155146</v>
      </c>
      <c r="BB12" t="s">
        <v>311</v>
      </c>
      <c r="BC12" t="s">
        <v>311</v>
      </c>
      <c r="BD12" t="s">
        <v>311</v>
      </c>
      <c r="BE12">
        <v>1.8</v>
      </c>
      <c r="BF12">
        <v>1.8</v>
      </c>
      <c r="BG12">
        <v>1.4</v>
      </c>
      <c r="BH12">
        <v>1.2</v>
      </c>
      <c r="BI12">
        <v>1.2</v>
      </c>
      <c r="BJ12">
        <v>1.4</v>
      </c>
      <c r="BK12">
        <v>1.6</v>
      </c>
      <c r="BL12">
        <v>2</v>
      </c>
      <c r="BM12">
        <v>2.4</v>
      </c>
      <c r="BN12">
        <v>1.6</v>
      </c>
      <c r="BO12">
        <v>2</v>
      </c>
      <c r="BP12">
        <v>1.2</v>
      </c>
      <c r="BQ12">
        <v>19.600000000000001</v>
      </c>
      <c r="BR12">
        <v>72</v>
      </c>
      <c r="BS12">
        <v>72</v>
      </c>
      <c r="BT12">
        <v>56</v>
      </c>
      <c r="BU12">
        <v>48</v>
      </c>
      <c r="BV12">
        <v>48</v>
      </c>
      <c r="BW12">
        <v>56</v>
      </c>
      <c r="BX12">
        <v>64</v>
      </c>
      <c r="BY12">
        <v>80</v>
      </c>
      <c r="BZ12">
        <v>96</v>
      </c>
      <c r="CA12">
        <v>64</v>
      </c>
      <c r="CB12">
        <v>80</v>
      </c>
      <c r="CC12">
        <v>48</v>
      </c>
      <c r="CD12">
        <v>784</v>
      </c>
      <c r="CE12">
        <v>18.399999999999999</v>
      </c>
      <c r="CF12" t="s">
        <v>359</v>
      </c>
      <c r="CG12" t="s">
        <v>328</v>
      </c>
      <c r="CH12">
        <v>81000</v>
      </c>
      <c r="CI12">
        <v>40996</v>
      </c>
      <c r="CJ12" t="s">
        <v>311</v>
      </c>
      <c r="CK12" t="s">
        <v>311</v>
      </c>
      <c r="CL12" t="s">
        <v>311</v>
      </c>
      <c r="CM12" t="s">
        <v>311</v>
      </c>
      <c r="CN12" t="s">
        <v>311</v>
      </c>
      <c r="CO12" t="s">
        <v>311</v>
      </c>
      <c r="CP12" t="s">
        <v>311</v>
      </c>
      <c r="CQ12" t="s">
        <v>311</v>
      </c>
      <c r="CR12" t="s">
        <v>311</v>
      </c>
      <c r="CS12" t="s">
        <v>311</v>
      </c>
      <c r="CT12" t="s">
        <v>311</v>
      </c>
      <c r="CU12" t="s">
        <v>311</v>
      </c>
      <c r="CV12" t="s">
        <v>311</v>
      </c>
      <c r="CW12">
        <v>19.600000000000001</v>
      </c>
      <c r="CX12" t="s">
        <v>311</v>
      </c>
      <c r="CY12" t="s">
        <v>311</v>
      </c>
      <c r="CZ12" t="s">
        <v>311</v>
      </c>
      <c r="DA12" t="s">
        <v>311</v>
      </c>
      <c r="DB12" t="s">
        <v>311</v>
      </c>
      <c r="DC12">
        <v>19.600000000000001</v>
      </c>
      <c r="DD12" t="s">
        <v>311</v>
      </c>
      <c r="DE12" t="s">
        <v>311</v>
      </c>
      <c r="DF12" t="s">
        <v>311</v>
      </c>
      <c r="DG12">
        <v>7.5</v>
      </c>
      <c r="DH12" t="s">
        <v>311</v>
      </c>
      <c r="DI12" t="s">
        <v>311</v>
      </c>
      <c r="DJ12" t="s">
        <v>311</v>
      </c>
      <c r="DK12" t="s">
        <v>311</v>
      </c>
      <c r="DL12" t="s">
        <v>311</v>
      </c>
      <c r="DM12" t="s">
        <v>311</v>
      </c>
      <c r="DN12" t="s">
        <v>311</v>
      </c>
      <c r="DO12" t="s">
        <v>311</v>
      </c>
      <c r="DP12" t="s">
        <v>311</v>
      </c>
      <c r="DQ12" t="s">
        <v>311</v>
      </c>
      <c r="DR12" t="s">
        <v>311</v>
      </c>
      <c r="DS12">
        <v>0</v>
      </c>
      <c r="DT12">
        <v>0</v>
      </c>
      <c r="DU12" t="e">
        <f>DE12*BQ12</f>
        <v>#VALUE!</v>
      </c>
      <c r="DV12" t="e">
        <f>(1-DE12/DL12)*100</f>
        <v>#VALUE!</v>
      </c>
      <c r="DW12" t="e">
        <f>DI12*$BQ12</f>
        <v>#VALUE!</v>
      </c>
      <c r="DX12" t="e">
        <f>(1-DI12/DP12)*100</f>
        <v>#VALUE!</v>
      </c>
      <c r="DY12" t="e">
        <f t="shared" ref="DY12" si="0">DJ12*$BQ12</f>
        <v>#VALUE!</v>
      </c>
      <c r="DZ12" t="e">
        <f>(1-DJ12/DQ12)*100</f>
        <v>#VALUE!</v>
      </c>
      <c r="EA12" t="e">
        <f>DK12*$BQ12</f>
        <v>#VALUE!</v>
      </c>
      <c r="EB12" t="e">
        <f>(1-DK12/DR12)*100</f>
        <v>#VALUE!</v>
      </c>
    </row>
    <row r="13" spans="1:135" x14ac:dyDescent="0.25">
      <c r="A13">
        <v>11</v>
      </c>
      <c r="B13" t="s">
        <v>298</v>
      </c>
      <c r="C13">
        <v>1283</v>
      </c>
      <c r="D13">
        <v>100602</v>
      </c>
      <c r="E13">
        <v>2014</v>
      </c>
      <c r="F13">
        <v>540931</v>
      </c>
      <c r="G13" t="str">
        <f>IF(ISERROR(VLOOKUP(F13,#REF!,1,FALSE)),"NOVE","")</f>
        <v>NOVE</v>
      </c>
      <c r="H13" t="s">
        <v>299</v>
      </c>
      <c r="I13" t="s">
        <v>300</v>
      </c>
      <c r="J13" s="50" t="s">
        <v>369</v>
      </c>
      <c r="K13" t="s">
        <v>301</v>
      </c>
      <c r="L13" t="s">
        <v>311</v>
      </c>
      <c r="M13">
        <v>41590091</v>
      </c>
      <c r="N13" t="s">
        <v>370</v>
      </c>
      <c r="O13">
        <v>774006</v>
      </c>
      <c r="P13" t="s">
        <v>370</v>
      </c>
      <c r="Q13">
        <v>584053</v>
      </c>
      <c r="R13" t="s">
        <v>303</v>
      </c>
      <c r="S13" t="s">
        <v>304</v>
      </c>
      <c r="T13" t="s">
        <v>305</v>
      </c>
      <c r="U13" t="s">
        <v>306</v>
      </c>
      <c r="V13" t="s">
        <v>311</v>
      </c>
      <c r="W13" t="s">
        <v>330</v>
      </c>
      <c r="X13" t="s">
        <v>371</v>
      </c>
      <c r="Y13" s="49">
        <v>40570</v>
      </c>
      <c r="Z13" s="49">
        <v>44223</v>
      </c>
      <c r="AA13">
        <v>42.595999999999997</v>
      </c>
      <c r="AB13">
        <v>3.5009999999999999</v>
      </c>
      <c r="AC13">
        <v>4.9000000000000004</v>
      </c>
      <c r="AD13" t="s">
        <v>372</v>
      </c>
      <c r="AE13">
        <v>14.3</v>
      </c>
      <c r="AF13" t="s">
        <v>338</v>
      </c>
      <c r="AG13" t="s">
        <v>311</v>
      </c>
      <c r="AH13" t="s">
        <v>373</v>
      </c>
      <c r="AI13">
        <v>4184200</v>
      </c>
      <c r="AJ13">
        <v>248</v>
      </c>
      <c r="AK13" t="s">
        <v>311</v>
      </c>
      <c r="AL13" t="s">
        <v>313</v>
      </c>
      <c r="AM13" t="s">
        <v>313</v>
      </c>
      <c r="AN13" t="s">
        <v>313</v>
      </c>
      <c r="AO13" t="s">
        <v>313</v>
      </c>
      <c r="AP13" t="s">
        <v>311</v>
      </c>
      <c r="AQ13" t="s">
        <v>311</v>
      </c>
      <c r="AR13" t="s">
        <v>311</v>
      </c>
      <c r="AS13" t="s">
        <v>311</v>
      </c>
      <c r="AT13" t="s">
        <v>311</v>
      </c>
      <c r="AU13" t="s">
        <v>311</v>
      </c>
      <c r="AV13" t="s">
        <v>340</v>
      </c>
      <c r="AW13" t="s">
        <v>340</v>
      </c>
      <c r="AX13" t="s">
        <v>341</v>
      </c>
      <c r="AY13" s="56">
        <v>240</v>
      </c>
      <c r="AZ13">
        <v>-624636</v>
      </c>
      <c r="BA13">
        <v>-1154848</v>
      </c>
      <c r="BB13" t="s">
        <v>311</v>
      </c>
      <c r="BC13" t="s">
        <v>311</v>
      </c>
      <c r="BD13" t="s">
        <v>311</v>
      </c>
      <c r="BE13">
        <v>1.415</v>
      </c>
      <c r="BF13">
        <v>1.3280000000000001</v>
      </c>
      <c r="BG13">
        <v>1.44</v>
      </c>
      <c r="BH13">
        <v>1.3939999999999999</v>
      </c>
      <c r="BI13">
        <v>1.6890000000000001</v>
      </c>
      <c r="BJ13">
        <v>1.5189999999999999</v>
      </c>
      <c r="BK13">
        <v>1.748</v>
      </c>
      <c r="BL13">
        <v>2.2360000000000002</v>
      </c>
      <c r="BM13">
        <v>2.4409999999999998</v>
      </c>
      <c r="BN13">
        <v>1.8140000000000001</v>
      </c>
      <c r="BO13">
        <v>1.706</v>
      </c>
      <c r="BP13">
        <v>1.9319999999999999</v>
      </c>
      <c r="BQ13">
        <v>20.661999999999999</v>
      </c>
      <c r="BR13">
        <v>744</v>
      </c>
      <c r="BS13">
        <v>672</v>
      </c>
      <c r="BT13">
        <v>744</v>
      </c>
      <c r="BU13">
        <v>720</v>
      </c>
      <c r="BV13">
        <v>744</v>
      </c>
      <c r="BW13">
        <v>720</v>
      </c>
      <c r="BX13">
        <v>744</v>
      </c>
      <c r="BY13">
        <v>744</v>
      </c>
      <c r="BZ13">
        <v>720</v>
      </c>
      <c r="CA13">
        <v>744</v>
      </c>
      <c r="CB13">
        <v>720</v>
      </c>
      <c r="CC13">
        <v>744</v>
      </c>
      <c r="CD13">
        <v>8760</v>
      </c>
      <c r="CE13" t="s">
        <v>311</v>
      </c>
      <c r="CF13" t="s">
        <v>328</v>
      </c>
      <c r="CG13" t="s">
        <v>328</v>
      </c>
      <c r="CH13">
        <v>370000</v>
      </c>
      <c r="CI13">
        <v>40101</v>
      </c>
      <c r="CJ13" t="s">
        <v>311</v>
      </c>
      <c r="CK13" t="s">
        <v>311</v>
      </c>
      <c r="CL13" t="s">
        <v>311</v>
      </c>
      <c r="CM13" t="s">
        <v>311</v>
      </c>
      <c r="CN13" t="s">
        <v>311</v>
      </c>
      <c r="CO13" t="s">
        <v>311</v>
      </c>
      <c r="CP13" t="s">
        <v>311</v>
      </c>
      <c r="CQ13" t="s">
        <v>311</v>
      </c>
      <c r="CR13" t="s">
        <v>311</v>
      </c>
      <c r="CS13" t="s">
        <v>311</v>
      </c>
      <c r="CT13" t="s">
        <v>311</v>
      </c>
      <c r="CU13" t="s">
        <v>311</v>
      </c>
      <c r="CV13">
        <v>20.661999999999999</v>
      </c>
      <c r="CW13" t="s">
        <v>311</v>
      </c>
      <c r="CX13" t="s">
        <v>311</v>
      </c>
      <c r="CY13" t="s">
        <v>311</v>
      </c>
      <c r="CZ13" t="s">
        <v>311</v>
      </c>
      <c r="DA13">
        <v>20.661999999999999</v>
      </c>
      <c r="DB13" t="s">
        <v>311</v>
      </c>
      <c r="DC13" t="s">
        <v>311</v>
      </c>
      <c r="DD13" t="s">
        <v>311</v>
      </c>
      <c r="DE13">
        <v>7.5</v>
      </c>
      <c r="DF13">
        <v>18</v>
      </c>
      <c r="DG13">
        <v>3</v>
      </c>
      <c r="DH13" t="s">
        <v>311</v>
      </c>
      <c r="DI13">
        <v>2.2999999999999998</v>
      </c>
      <c r="DJ13" t="s">
        <v>311</v>
      </c>
      <c r="DK13">
        <v>1.8</v>
      </c>
      <c r="DL13">
        <v>400</v>
      </c>
      <c r="DM13">
        <v>1000</v>
      </c>
      <c r="DN13">
        <v>300</v>
      </c>
      <c r="DO13" t="s">
        <v>311</v>
      </c>
      <c r="DP13" t="s">
        <v>311</v>
      </c>
      <c r="DQ13" t="s">
        <v>311</v>
      </c>
      <c r="DR13" t="s">
        <v>311</v>
      </c>
      <c r="DS13">
        <v>0</v>
      </c>
      <c r="DT13">
        <v>0</v>
      </c>
      <c r="DU13">
        <f>DE13*BQ13</f>
        <v>154.965</v>
      </c>
      <c r="DV13">
        <f>(1-DE13/DL13)*100</f>
        <v>98.125</v>
      </c>
      <c r="DW13">
        <f>DI13*$BQ13</f>
        <v>47.522599999999997</v>
      </c>
      <c r="DX13" t="e">
        <f>(1-DI13/DP13)*100</f>
        <v>#VALUE!</v>
      </c>
      <c r="DY13" t="e">
        <f t="shared" ref="DY13" si="1">DJ13*$BQ13</f>
        <v>#VALUE!</v>
      </c>
      <c r="DZ13" t="e">
        <f>(1-DJ13/DQ13)*100</f>
        <v>#VALUE!</v>
      </c>
      <c r="EA13">
        <f>DK13*$BQ13</f>
        <v>37.191600000000001</v>
      </c>
      <c r="EB13" t="e">
        <f>(1-DK13/DR13)*100</f>
        <v>#VALUE!</v>
      </c>
    </row>
    <row r="14" spans="1:135" x14ac:dyDescent="0.25">
      <c r="A14">
        <v>12</v>
      </c>
      <c r="B14" t="s">
        <v>298</v>
      </c>
      <c r="C14">
        <v>1267</v>
      </c>
      <c r="D14">
        <v>100322</v>
      </c>
      <c r="E14">
        <v>2014</v>
      </c>
      <c r="F14">
        <v>540541</v>
      </c>
      <c r="G14" t="str">
        <f>IF(ISERROR(VLOOKUP(F14,#REF!,1,FALSE)),"NOVE","")</f>
        <v>NOVE</v>
      </c>
      <c r="H14" t="s">
        <v>299</v>
      </c>
      <c r="I14" t="s">
        <v>300</v>
      </c>
      <c r="J14" t="s">
        <v>69</v>
      </c>
      <c r="K14" t="s">
        <v>301</v>
      </c>
      <c r="L14">
        <v>378356</v>
      </c>
      <c r="M14">
        <v>378356</v>
      </c>
      <c r="N14" t="s">
        <v>374</v>
      </c>
      <c r="O14">
        <v>726842</v>
      </c>
      <c r="P14" t="s">
        <v>374</v>
      </c>
      <c r="Q14">
        <v>591416</v>
      </c>
      <c r="R14" t="s">
        <v>318</v>
      </c>
      <c r="S14" t="s">
        <v>319</v>
      </c>
      <c r="T14" t="s">
        <v>320</v>
      </c>
      <c r="U14" t="s">
        <v>321</v>
      </c>
      <c r="V14">
        <v>6550</v>
      </c>
      <c r="W14" t="s">
        <v>375</v>
      </c>
      <c r="X14" t="s">
        <v>376</v>
      </c>
      <c r="Y14" s="49">
        <v>41982</v>
      </c>
      <c r="Z14" s="49">
        <v>45412</v>
      </c>
      <c r="AA14">
        <v>12.41</v>
      </c>
      <c r="AB14">
        <v>1.0249999999999999</v>
      </c>
      <c r="AC14">
        <v>0.65</v>
      </c>
      <c r="AD14" t="s">
        <v>377</v>
      </c>
      <c r="AE14">
        <v>1.73</v>
      </c>
      <c r="AF14" t="s">
        <v>325</v>
      </c>
      <c r="AG14" t="s">
        <v>311</v>
      </c>
      <c r="AH14" t="s">
        <v>364</v>
      </c>
      <c r="AI14">
        <v>4183400</v>
      </c>
      <c r="AJ14">
        <v>626</v>
      </c>
      <c r="AK14" t="s">
        <v>311</v>
      </c>
      <c r="AL14" t="s">
        <v>313</v>
      </c>
      <c r="AM14" t="s">
        <v>313</v>
      </c>
      <c r="AN14" t="s">
        <v>313</v>
      </c>
      <c r="AO14" t="s">
        <v>313</v>
      </c>
      <c r="AP14" t="s">
        <v>311</v>
      </c>
      <c r="AQ14" t="s">
        <v>311</v>
      </c>
      <c r="AR14" t="s">
        <v>311</v>
      </c>
      <c r="AS14" t="s">
        <v>311</v>
      </c>
      <c r="AT14" t="s">
        <v>311</v>
      </c>
      <c r="AU14" t="s">
        <v>311</v>
      </c>
      <c r="AV14" t="s">
        <v>340</v>
      </c>
      <c r="AW14" t="s">
        <v>340</v>
      </c>
      <c r="AX14" t="s">
        <v>311</v>
      </c>
      <c r="AY14" t="s">
        <v>311</v>
      </c>
      <c r="AZ14">
        <v>-638796</v>
      </c>
      <c r="BA14">
        <v>-1151908</v>
      </c>
      <c r="BB14" t="s">
        <v>311</v>
      </c>
      <c r="BC14" t="s">
        <v>311</v>
      </c>
      <c r="BD14" t="s">
        <v>311</v>
      </c>
      <c r="BE14">
        <v>1.0409999999999999</v>
      </c>
      <c r="BF14">
        <v>0.94</v>
      </c>
      <c r="BG14">
        <v>1.0409999999999999</v>
      </c>
      <c r="BH14">
        <v>1.0069999999999999</v>
      </c>
      <c r="BI14">
        <v>1.0409999999999999</v>
      </c>
      <c r="BJ14">
        <v>1.0069999999999999</v>
      </c>
      <c r="BK14">
        <v>1.0409999999999999</v>
      </c>
      <c r="BL14">
        <v>1.04</v>
      </c>
      <c r="BM14">
        <v>1.006</v>
      </c>
      <c r="BN14">
        <v>1.04</v>
      </c>
      <c r="BO14">
        <v>1.006</v>
      </c>
      <c r="BP14">
        <v>1.04</v>
      </c>
      <c r="BQ14">
        <v>12.25</v>
      </c>
      <c r="BR14">
        <v>744</v>
      </c>
      <c r="BS14">
        <v>672</v>
      </c>
      <c r="BT14">
        <v>744</v>
      </c>
      <c r="BU14">
        <v>720</v>
      </c>
      <c r="BV14">
        <v>744</v>
      </c>
      <c r="BW14">
        <v>720</v>
      </c>
      <c r="BX14">
        <v>744</v>
      </c>
      <c r="BY14">
        <v>744</v>
      </c>
      <c r="BZ14">
        <v>720</v>
      </c>
      <c r="CA14">
        <v>744</v>
      </c>
      <c r="CB14">
        <v>720</v>
      </c>
      <c r="CC14">
        <v>744</v>
      </c>
      <c r="CD14">
        <v>8760</v>
      </c>
      <c r="CE14" t="s">
        <v>311</v>
      </c>
      <c r="CF14" t="s">
        <v>328</v>
      </c>
      <c r="CG14" t="s">
        <v>328</v>
      </c>
      <c r="CH14">
        <v>370000</v>
      </c>
      <c r="CI14">
        <v>40101</v>
      </c>
      <c r="CJ14" t="s">
        <v>311</v>
      </c>
      <c r="CK14" t="s">
        <v>311</v>
      </c>
      <c r="CL14" t="s">
        <v>311</v>
      </c>
      <c r="CM14" t="s">
        <v>311</v>
      </c>
      <c r="CN14" t="s">
        <v>311</v>
      </c>
      <c r="CO14" t="s">
        <v>311</v>
      </c>
      <c r="CP14" t="s">
        <v>311</v>
      </c>
      <c r="CQ14" t="s">
        <v>311</v>
      </c>
      <c r="CR14" t="s">
        <v>311</v>
      </c>
      <c r="CS14" t="s">
        <v>311</v>
      </c>
      <c r="CT14" t="s">
        <v>311</v>
      </c>
      <c r="CU14" t="s">
        <v>311</v>
      </c>
      <c r="CV14">
        <v>12.25</v>
      </c>
      <c r="CW14" t="s">
        <v>311</v>
      </c>
      <c r="CX14" t="s">
        <v>311</v>
      </c>
      <c r="CY14" t="s">
        <v>311</v>
      </c>
      <c r="CZ14">
        <v>4.95</v>
      </c>
      <c r="DA14">
        <v>7.3</v>
      </c>
      <c r="DB14" t="s">
        <v>311</v>
      </c>
      <c r="DC14" t="s">
        <v>311</v>
      </c>
      <c r="DD14" t="s">
        <v>311</v>
      </c>
      <c r="DE14">
        <v>2.8</v>
      </c>
      <c r="DF14">
        <v>34.4</v>
      </c>
      <c r="DG14">
        <v>8.1300000000000008</v>
      </c>
      <c r="DH14">
        <v>608</v>
      </c>
      <c r="DI14">
        <v>2.27</v>
      </c>
      <c r="DJ14">
        <v>2.4</v>
      </c>
      <c r="DK14" t="s">
        <v>311</v>
      </c>
      <c r="DL14">
        <v>447</v>
      </c>
      <c r="DM14">
        <v>820</v>
      </c>
      <c r="DN14">
        <v>410</v>
      </c>
      <c r="DO14">
        <v>608</v>
      </c>
      <c r="DP14">
        <v>82</v>
      </c>
      <c r="DQ14">
        <v>85</v>
      </c>
      <c r="DR14" t="s">
        <v>311</v>
      </c>
      <c r="DS14">
        <v>0</v>
      </c>
      <c r="DT14">
        <v>0</v>
      </c>
      <c r="EE14">
        <v>904.23287671232674</v>
      </c>
    </row>
    <row r="15" spans="1:135" x14ac:dyDescent="0.25">
      <c r="A15">
        <v>13</v>
      </c>
      <c r="B15" t="s">
        <v>298</v>
      </c>
      <c r="C15">
        <v>178</v>
      </c>
      <c r="D15">
        <v>295</v>
      </c>
      <c r="E15">
        <v>2014</v>
      </c>
      <c r="F15">
        <v>514961</v>
      </c>
      <c r="G15" t="str">
        <f>IF(ISERROR(VLOOKUP(F15,#REF!,1,FALSE)),"NOVE","")</f>
        <v>NOVE</v>
      </c>
      <c r="H15" t="s">
        <v>299</v>
      </c>
      <c r="I15" t="s">
        <v>300</v>
      </c>
      <c r="J15" t="s">
        <v>36</v>
      </c>
      <c r="K15" t="s">
        <v>301</v>
      </c>
      <c r="L15">
        <v>2739</v>
      </c>
      <c r="M15">
        <v>2739</v>
      </c>
      <c r="N15" t="s">
        <v>378</v>
      </c>
      <c r="O15">
        <v>736708</v>
      </c>
      <c r="P15" t="s">
        <v>378</v>
      </c>
      <c r="Q15">
        <v>591491</v>
      </c>
      <c r="R15" t="s">
        <v>318</v>
      </c>
      <c r="S15" t="s">
        <v>319</v>
      </c>
      <c r="T15" t="s">
        <v>320</v>
      </c>
      <c r="U15" t="s">
        <v>321</v>
      </c>
      <c r="V15">
        <v>6550</v>
      </c>
      <c r="W15" t="s">
        <v>322</v>
      </c>
      <c r="X15" t="s">
        <v>379</v>
      </c>
      <c r="Y15" s="49">
        <v>40921</v>
      </c>
      <c r="Z15" s="49">
        <v>44561</v>
      </c>
      <c r="AA15">
        <v>250</v>
      </c>
      <c r="AB15">
        <v>32</v>
      </c>
      <c r="AC15">
        <v>12</v>
      </c>
      <c r="AD15" t="s">
        <v>380</v>
      </c>
      <c r="AE15">
        <v>3.46</v>
      </c>
      <c r="AF15" t="s">
        <v>338</v>
      </c>
      <c r="AG15" t="s">
        <v>311</v>
      </c>
      <c r="AH15" t="s">
        <v>381</v>
      </c>
      <c r="AI15">
        <v>4183000</v>
      </c>
      <c r="AJ15">
        <v>500</v>
      </c>
      <c r="AK15" t="s">
        <v>311</v>
      </c>
      <c r="AL15" t="s">
        <v>313</v>
      </c>
      <c r="AM15" t="s">
        <v>313</v>
      </c>
      <c r="AN15" t="s">
        <v>313</v>
      </c>
      <c r="AO15" t="s">
        <v>313</v>
      </c>
      <c r="AP15" t="s">
        <v>311</v>
      </c>
      <c r="AQ15" t="s">
        <v>311</v>
      </c>
      <c r="AR15" t="s">
        <v>311</v>
      </c>
      <c r="AS15" t="s">
        <v>311</v>
      </c>
      <c r="AT15" t="s">
        <v>311</v>
      </c>
      <c r="AU15" t="s">
        <v>311</v>
      </c>
      <c r="AV15" t="s">
        <v>313</v>
      </c>
      <c r="AW15" t="s">
        <v>313</v>
      </c>
      <c r="AX15" t="s">
        <v>368</v>
      </c>
      <c r="AY15">
        <v>0</v>
      </c>
      <c r="AZ15">
        <v>-630299</v>
      </c>
      <c r="BA15">
        <v>-1150938</v>
      </c>
      <c r="BB15" t="s">
        <v>311</v>
      </c>
      <c r="BC15" t="s">
        <v>311</v>
      </c>
      <c r="BD15" t="s">
        <v>311</v>
      </c>
      <c r="BE15">
        <v>8.8510000000000009</v>
      </c>
      <c r="BF15">
        <v>7.702</v>
      </c>
      <c r="BG15">
        <v>8.3819999999999997</v>
      </c>
      <c r="BH15">
        <v>8.1069999999999993</v>
      </c>
      <c r="BI15">
        <v>8.1389999999999993</v>
      </c>
      <c r="BJ15">
        <v>7.726</v>
      </c>
      <c r="BK15">
        <v>7.8810000000000002</v>
      </c>
      <c r="BL15">
        <v>7.9349999999999996</v>
      </c>
      <c r="BM15">
        <v>8.1769999999999996</v>
      </c>
      <c r="BN15">
        <v>8.4459999999999997</v>
      </c>
      <c r="BO15">
        <v>9.1869999999999994</v>
      </c>
      <c r="BP15">
        <v>8.9529999999999994</v>
      </c>
      <c r="BQ15">
        <v>99.486000000000004</v>
      </c>
      <c r="BR15">
        <v>744</v>
      </c>
      <c r="BS15">
        <v>672</v>
      </c>
      <c r="BT15">
        <v>744</v>
      </c>
      <c r="BU15">
        <v>720</v>
      </c>
      <c r="BV15">
        <v>744</v>
      </c>
      <c r="BW15">
        <v>720</v>
      </c>
      <c r="BX15">
        <v>734</v>
      </c>
      <c r="BY15">
        <v>744</v>
      </c>
      <c r="BZ15">
        <v>720</v>
      </c>
      <c r="CA15">
        <v>744</v>
      </c>
      <c r="CB15">
        <v>720</v>
      </c>
      <c r="CC15">
        <v>744</v>
      </c>
      <c r="CD15">
        <v>8750</v>
      </c>
      <c r="CE15">
        <v>120</v>
      </c>
      <c r="CF15" t="s">
        <v>328</v>
      </c>
      <c r="CG15" t="s">
        <v>328</v>
      </c>
      <c r="CH15">
        <v>72110</v>
      </c>
      <c r="CI15">
        <v>40996</v>
      </c>
      <c r="CJ15" t="s">
        <v>311</v>
      </c>
      <c r="CK15" t="s">
        <v>311</v>
      </c>
      <c r="CL15" t="s">
        <v>311</v>
      </c>
      <c r="CM15" t="s">
        <v>311</v>
      </c>
      <c r="CN15" t="s">
        <v>311</v>
      </c>
      <c r="CO15" t="s">
        <v>311</v>
      </c>
      <c r="CP15" t="s">
        <v>311</v>
      </c>
      <c r="CQ15" t="s">
        <v>311</v>
      </c>
      <c r="CR15" t="s">
        <v>311</v>
      </c>
      <c r="CS15" t="s">
        <v>311</v>
      </c>
      <c r="CT15" t="s">
        <v>311</v>
      </c>
      <c r="CU15" t="s">
        <v>311</v>
      </c>
      <c r="CV15" t="s">
        <v>311</v>
      </c>
      <c r="CW15">
        <v>99.486000000000004</v>
      </c>
      <c r="CX15" t="s">
        <v>311</v>
      </c>
      <c r="CY15" t="s">
        <v>311</v>
      </c>
      <c r="CZ15" t="s">
        <v>311</v>
      </c>
      <c r="DA15" t="s">
        <v>311</v>
      </c>
      <c r="DB15" t="s">
        <v>311</v>
      </c>
      <c r="DC15">
        <v>99.486000000000004</v>
      </c>
      <c r="DD15" t="s">
        <v>311</v>
      </c>
      <c r="DE15" t="s">
        <v>311</v>
      </c>
      <c r="DF15" t="s">
        <v>311</v>
      </c>
      <c r="DG15">
        <v>2</v>
      </c>
      <c r="DH15" t="s">
        <v>311</v>
      </c>
      <c r="DI15" t="s">
        <v>311</v>
      </c>
      <c r="DJ15" t="s">
        <v>311</v>
      </c>
      <c r="DK15" t="s">
        <v>311</v>
      </c>
      <c r="DL15" t="s">
        <v>311</v>
      </c>
      <c r="DM15" t="s">
        <v>311</v>
      </c>
      <c r="DN15">
        <v>14.8</v>
      </c>
      <c r="DO15" t="s">
        <v>311</v>
      </c>
      <c r="DP15" t="s">
        <v>311</v>
      </c>
      <c r="DQ15" t="s">
        <v>311</v>
      </c>
      <c r="DR15" t="s">
        <v>311</v>
      </c>
      <c r="DS15">
        <v>0</v>
      </c>
      <c r="DT15">
        <v>0</v>
      </c>
      <c r="EE15">
        <v>168.28648401826504</v>
      </c>
    </row>
    <row r="16" spans="1:135" x14ac:dyDescent="0.25">
      <c r="A16">
        <v>14</v>
      </c>
      <c r="B16" t="s">
        <v>298</v>
      </c>
      <c r="C16">
        <v>201</v>
      </c>
      <c r="D16">
        <v>14127</v>
      </c>
      <c r="E16">
        <v>2014</v>
      </c>
      <c r="F16">
        <v>515343</v>
      </c>
      <c r="G16" t="str">
        <f>IF(ISERROR(VLOOKUP(F16,#REF!,1,FALSE)),"NOVE","")</f>
        <v>NOVE</v>
      </c>
      <c r="H16" t="s">
        <v>299</v>
      </c>
      <c r="I16" t="s">
        <v>300</v>
      </c>
      <c r="J16" s="50" t="s">
        <v>382</v>
      </c>
      <c r="K16" t="s">
        <v>301</v>
      </c>
      <c r="L16">
        <v>289159</v>
      </c>
      <c r="M16">
        <v>49455842</v>
      </c>
      <c r="N16" t="s">
        <v>383</v>
      </c>
      <c r="O16">
        <v>615463</v>
      </c>
      <c r="P16" t="s">
        <v>383</v>
      </c>
      <c r="Q16">
        <v>590401</v>
      </c>
      <c r="R16" t="s">
        <v>318</v>
      </c>
      <c r="S16" t="s">
        <v>319</v>
      </c>
      <c r="T16" t="s">
        <v>320</v>
      </c>
      <c r="U16" t="s">
        <v>321</v>
      </c>
      <c r="V16">
        <v>6550</v>
      </c>
      <c r="W16" t="s">
        <v>375</v>
      </c>
      <c r="X16" t="s">
        <v>384</v>
      </c>
      <c r="Y16" s="49">
        <v>39384</v>
      </c>
      <c r="Z16" s="49">
        <v>43738</v>
      </c>
      <c r="AA16">
        <v>154.03</v>
      </c>
      <c r="AB16">
        <v>12.66</v>
      </c>
      <c r="AC16">
        <v>10</v>
      </c>
      <c r="AD16" t="s">
        <v>385</v>
      </c>
      <c r="AE16">
        <v>4.09</v>
      </c>
      <c r="AF16" t="s">
        <v>325</v>
      </c>
      <c r="AG16" t="s">
        <v>311</v>
      </c>
      <c r="AH16" t="s">
        <v>386</v>
      </c>
      <c r="AI16">
        <v>4181400</v>
      </c>
      <c r="AJ16">
        <v>690</v>
      </c>
      <c r="AK16" t="s">
        <v>311</v>
      </c>
      <c r="AL16" t="s">
        <v>313</v>
      </c>
      <c r="AM16" t="s">
        <v>313</v>
      </c>
      <c r="AN16" t="s">
        <v>313</v>
      </c>
      <c r="AO16" t="s">
        <v>313</v>
      </c>
      <c r="AP16" t="s">
        <v>311</v>
      </c>
      <c r="AQ16" t="s">
        <v>311</v>
      </c>
      <c r="AR16" t="s">
        <v>311</v>
      </c>
      <c r="AS16" t="s">
        <v>311</v>
      </c>
      <c r="AT16" t="s">
        <v>311</v>
      </c>
      <c r="AU16" t="s">
        <v>311</v>
      </c>
      <c r="AV16" t="s">
        <v>340</v>
      </c>
      <c r="AW16" t="s">
        <v>340</v>
      </c>
      <c r="AX16" t="s">
        <v>314</v>
      </c>
      <c r="AY16">
        <v>802</v>
      </c>
      <c r="AZ16">
        <v>-639755</v>
      </c>
      <c r="BA16">
        <v>-1146942</v>
      </c>
      <c r="BB16" t="s">
        <v>311</v>
      </c>
      <c r="BC16" t="s">
        <v>311</v>
      </c>
      <c r="BD16" t="s">
        <v>311</v>
      </c>
      <c r="BE16">
        <v>3.0129999999999999</v>
      </c>
      <c r="BF16">
        <v>2.6850000000000001</v>
      </c>
      <c r="BG16">
        <v>2.984</v>
      </c>
      <c r="BH16">
        <v>2.819</v>
      </c>
      <c r="BI16">
        <v>3.855</v>
      </c>
      <c r="BJ16">
        <v>3.5950000000000002</v>
      </c>
      <c r="BK16">
        <v>3.464</v>
      </c>
      <c r="BL16">
        <v>3.7719999999999998</v>
      </c>
      <c r="BM16">
        <v>5.2709999999999999</v>
      </c>
      <c r="BN16">
        <v>3.86</v>
      </c>
      <c r="BO16">
        <v>4.0350000000000001</v>
      </c>
      <c r="BP16">
        <v>4.6529999999999996</v>
      </c>
      <c r="BQ16">
        <v>44.006</v>
      </c>
      <c r="BR16">
        <v>744</v>
      </c>
      <c r="BS16">
        <v>672</v>
      </c>
      <c r="BT16">
        <v>744</v>
      </c>
      <c r="BU16">
        <v>720</v>
      </c>
      <c r="BV16">
        <v>744</v>
      </c>
      <c r="BW16">
        <v>720</v>
      </c>
      <c r="BX16">
        <v>744</v>
      </c>
      <c r="BY16">
        <v>744</v>
      </c>
      <c r="BZ16">
        <v>720</v>
      </c>
      <c r="CA16">
        <v>744</v>
      </c>
      <c r="CB16">
        <v>720</v>
      </c>
      <c r="CC16">
        <v>744</v>
      </c>
      <c r="CD16">
        <v>8760</v>
      </c>
      <c r="CE16">
        <v>60</v>
      </c>
      <c r="CF16" t="s">
        <v>328</v>
      </c>
      <c r="CG16" t="s">
        <v>328</v>
      </c>
      <c r="CH16">
        <v>370000</v>
      </c>
      <c r="CI16">
        <v>40101</v>
      </c>
      <c r="CJ16" t="s">
        <v>311</v>
      </c>
      <c r="CK16" t="s">
        <v>311</v>
      </c>
      <c r="CL16" t="s">
        <v>311</v>
      </c>
      <c r="CM16" t="s">
        <v>311</v>
      </c>
      <c r="CN16" t="s">
        <v>311</v>
      </c>
      <c r="CO16" t="s">
        <v>311</v>
      </c>
      <c r="CP16" t="s">
        <v>311</v>
      </c>
      <c r="CQ16" t="s">
        <v>311</v>
      </c>
      <c r="CR16" t="s">
        <v>311</v>
      </c>
      <c r="CS16" t="s">
        <v>311</v>
      </c>
      <c r="CT16" t="s">
        <v>311</v>
      </c>
      <c r="CU16" t="s">
        <v>311</v>
      </c>
      <c r="CV16">
        <v>44.006</v>
      </c>
      <c r="CW16" t="s">
        <v>311</v>
      </c>
      <c r="CX16" t="s">
        <v>311</v>
      </c>
      <c r="CY16" t="s">
        <v>311</v>
      </c>
      <c r="CZ16" t="s">
        <v>311</v>
      </c>
      <c r="DA16">
        <v>17.78</v>
      </c>
      <c r="DB16" t="s">
        <v>311</v>
      </c>
      <c r="DC16" t="s">
        <v>311</v>
      </c>
      <c r="DD16">
        <v>26.225999999999999</v>
      </c>
      <c r="DE16">
        <v>5.4</v>
      </c>
      <c r="DF16">
        <v>23.1</v>
      </c>
      <c r="DG16">
        <v>4.3</v>
      </c>
      <c r="DH16">
        <v>435</v>
      </c>
      <c r="DI16">
        <v>4.2</v>
      </c>
      <c r="DJ16">
        <v>8.5</v>
      </c>
      <c r="DK16">
        <v>0.4</v>
      </c>
      <c r="DL16">
        <v>450</v>
      </c>
      <c r="DM16">
        <v>915.8</v>
      </c>
      <c r="DN16">
        <v>500.8</v>
      </c>
      <c r="DO16">
        <v>395</v>
      </c>
      <c r="DP16">
        <v>66.7</v>
      </c>
      <c r="DQ16">
        <v>67.400000000000006</v>
      </c>
      <c r="DR16">
        <v>12.2</v>
      </c>
      <c r="DS16">
        <v>0</v>
      </c>
      <c r="DT16">
        <v>0</v>
      </c>
      <c r="DU16">
        <f t="shared" ref="DU16:DU17" si="2">DE16*BQ16</f>
        <v>237.63240000000002</v>
      </c>
      <c r="DV16">
        <f t="shared" ref="DV16:DV17" si="3">(1-DE16/DL16)*100</f>
        <v>98.8</v>
      </c>
      <c r="DW16">
        <f t="shared" ref="DW16:DW17" si="4">DI16*$BQ16</f>
        <v>184.8252</v>
      </c>
      <c r="DX16">
        <f t="shared" ref="DX16:DX17" si="5">(1-DI16/DP16)*100</f>
        <v>93.703148425787106</v>
      </c>
      <c r="DY16">
        <f t="shared" ref="DY16:DY17" si="6">DJ16*$BQ16</f>
        <v>374.05099999999999</v>
      </c>
      <c r="DZ16">
        <f t="shared" ref="DZ16:DZ17" si="7">(1-DJ16/DQ16)*100</f>
        <v>87.388724035608305</v>
      </c>
      <c r="EA16">
        <f t="shared" ref="EA16:EA17" si="8">DK16*$BQ16</f>
        <v>17.602399999999999</v>
      </c>
      <c r="EB16">
        <f t="shared" ref="EB16:EB17" si="9">(1-DK16/DR16)*100</f>
        <v>96.721311475409834</v>
      </c>
    </row>
    <row r="17" spans="1:135" x14ac:dyDescent="0.25">
      <c r="A17">
        <v>15</v>
      </c>
      <c r="B17" t="s">
        <v>298</v>
      </c>
      <c r="C17">
        <v>132</v>
      </c>
      <c r="D17">
        <v>15081</v>
      </c>
      <c r="E17">
        <v>2014</v>
      </c>
      <c r="F17">
        <v>513962</v>
      </c>
      <c r="G17" t="str">
        <f>IF(ISERROR(VLOOKUP(F17,#REF!,1,FALSE)),"NOVE","")</f>
        <v>NOVE</v>
      </c>
      <c r="H17" t="s">
        <v>299</v>
      </c>
      <c r="I17" t="s">
        <v>300</v>
      </c>
      <c r="J17" s="50" t="s">
        <v>387</v>
      </c>
      <c r="K17" t="s">
        <v>388</v>
      </c>
      <c r="L17">
        <v>842443</v>
      </c>
      <c r="M17">
        <v>49455842</v>
      </c>
      <c r="N17" t="s">
        <v>389</v>
      </c>
      <c r="O17">
        <v>629081</v>
      </c>
      <c r="P17" t="s">
        <v>389</v>
      </c>
      <c r="Q17">
        <v>595501</v>
      </c>
      <c r="R17" t="s">
        <v>390</v>
      </c>
      <c r="S17" t="s">
        <v>391</v>
      </c>
      <c r="T17" t="s">
        <v>320</v>
      </c>
      <c r="U17" t="s">
        <v>321</v>
      </c>
      <c r="V17">
        <v>6550</v>
      </c>
      <c r="W17" t="s">
        <v>392</v>
      </c>
      <c r="X17" t="s">
        <v>393</v>
      </c>
      <c r="Y17" s="49">
        <v>40105</v>
      </c>
      <c r="Z17" s="49">
        <v>43757</v>
      </c>
      <c r="AA17">
        <v>34.037999999999997</v>
      </c>
      <c r="AB17">
        <v>2.8359999999999999</v>
      </c>
      <c r="AC17">
        <v>1.389</v>
      </c>
      <c r="AD17" t="s">
        <v>377</v>
      </c>
      <c r="AE17">
        <v>1.67</v>
      </c>
      <c r="AF17" t="s">
        <v>325</v>
      </c>
      <c r="AG17" t="s">
        <v>311</v>
      </c>
      <c r="AH17" t="s">
        <v>394</v>
      </c>
      <c r="AI17">
        <v>4181500</v>
      </c>
      <c r="AJ17">
        <v>834</v>
      </c>
      <c r="AK17" t="s">
        <v>311</v>
      </c>
      <c r="AL17" t="s">
        <v>313</v>
      </c>
      <c r="AM17" t="s">
        <v>313</v>
      </c>
      <c r="AN17" t="s">
        <v>313</v>
      </c>
      <c r="AO17" t="s">
        <v>313</v>
      </c>
      <c r="AP17" t="s">
        <v>311</v>
      </c>
      <c r="AQ17" t="s">
        <v>311</v>
      </c>
      <c r="AR17" t="s">
        <v>311</v>
      </c>
      <c r="AS17" t="s">
        <v>311</v>
      </c>
      <c r="AT17" t="s">
        <v>311</v>
      </c>
      <c r="AU17" t="s">
        <v>311</v>
      </c>
      <c r="AV17" t="s">
        <v>340</v>
      </c>
      <c r="AW17" t="s">
        <v>340</v>
      </c>
      <c r="AX17" t="s">
        <v>341</v>
      </c>
      <c r="AY17">
        <v>250</v>
      </c>
      <c r="AZ17">
        <v>-636270</v>
      </c>
      <c r="BA17">
        <v>-1144936</v>
      </c>
      <c r="BB17" t="s">
        <v>311</v>
      </c>
      <c r="BC17" t="s">
        <v>311</v>
      </c>
      <c r="BD17" t="s">
        <v>311</v>
      </c>
      <c r="BE17" t="s">
        <v>311</v>
      </c>
      <c r="BF17" t="s">
        <v>311</v>
      </c>
      <c r="BG17" t="s">
        <v>311</v>
      </c>
      <c r="BH17" t="s">
        <v>311</v>
      </c>
      <c r="BI17" t="s">
        <v>311</v>
      </c>
      <c r="BJ17" t="s">
        <v>311</v>
      </c>
      <c r="BK17">
        <v>0.80900000000000005</v>
      </c>
      <c r="BL17">
        <v>0.92</v>
      </c>
      <c r="BM17">
        <v>1.2270000000000001</v>
      </c>
      <c r="BN17">
        <v>0.99299999999999999</v>
      </c>
      <c r="BO17">
        <v>1.0629999999999999</v>
      </c>
      <c r="BP17">
        <v>1.151</v>
      </c>
      <c r="BQ17">
        <v>6.1630000000000003</v>
      </c>
      <c r="BR17" t="s">
        <v>311</v>
      </c>
      <c r="BS17" t="s">
        <v>311</v>
      </c>
      <c r="BT17" t="s">
        <v>311</v>
      </c>
      <c r="BU17" t="s">
        <v>311</v>
      </c>
      <c r="BV17" t="s">
        <v>311</v>
      </c>
      <c r="BW17" t="s">
        <v>311</v>
      </c>
      <c r="BX17">
        <v>744</v>
      </c>
      <c r="BY17">
        <v>744</v>
      </c>
      <c r="BZ17">
        <v>720</v>
      </c>
      <c r="CA17">
        <v>744</v>
      </c>
      <c r="CB17">
        <v>720</v>
      </c>
      <c r="CC17">
        <v>744</v>
      </c>
      <c r="CD17">
        <v>4416</v>
      </c>
      <c r="CE17">
        <v>12</v>
      </c>
      <c r="CF17" t="s">
        <v>328</v>
      </c>
      <c r="CG17" t="s">
        <v>328</v>
      </c>
      <c r="CH17">
        <v>370000</v>
      </c>
      <c r="CI17">
        <v>40101</v>
      </c>
      <c r="CJ17" t="s">
        <v>311</v>
      </c>
      <c r="CK17" t="s">
        <v>311</v>
      </c>
      <c r="CL17" t="s">
        <v>311</v>
      </c>
      <c r="CM17" t="s">
        <v>311</v>
      </c>
      <c r="CN17" t="s">
        <v>311</v>
      </c>
      <c r="CO17" t="s">
        <v>311</v>
      </c>
      <c r="CP17" t="s">
        <v>311</v>
      </c>
      <c r="CQ17" t="s">
        <v>311</v>
      </c>
      <c r="CR17" t="s">
        <v>311</v>
      </c>
      <c r="CS17" t="s">
        <v>311</v>
      </c>
      <c r="CT17" t="s">
        <v>311</v>
      </c>
      <c r="CU17" t="s">
        <v>311</v>
      </c>
      <c r="CV17">
        <v>6.1630000000000003</v>
      </c>
      <c r="CW17" t="s">
        <v>311</v>
      </c>
      <c r="CX17" t="s">
        <v>311</v>
      </c>
      <c r="CY17" t="s">
        <v>311</v>
      </c>
      <c r="CZ17" t="s">
        <v>311</v>
      </c>
      <c r="DA17">
        <v>6.1630000000000003</v>
      </c>
      <c r="DB17" t="s">
        <v>311</v>
      </c>
      <c r="DC17" t="s">
        <v>311</v>
      </c>
      <c r="DD17" t="s">
        <v>311</v>
      </c>
      <c r="DE17">
        <v>2.7</v>
      </c>
      <c r="DF17">
        <v>37</v>
      </c>
      <c r="DG17">
        <v>2.8</v>
      </c>
      <c r="DH17" t="s">
        <v>311</v>
      </c>
      <c r="DI17">
        <v>1.7</v>
      </c>
      <c r="DJ17">
        <v>2.04</v>
      </c>
      <c r="DK17">
        <v>8.23</v>
      </c>
      <c r="DL17">
        <v>598</v>
      </c>
      <c r="DM17">
        <v>1332</v>
      </c>
      <c r="DN17">
        <v>677</v>
      </c>
      <c r="DO17" t="s">
        <v>311</v>
      </c>
      <c r="DP17">
        <v>152.30000000000001</v>
      </c>
      <c r="DQ17">
        <v>153</v>
      </c>
      <c r="DR17">
        <v>24.9</v>
      </c>
      <c r="DS17">
        <v>0</v>
      </c>
      <c r="DT17">
        <v>0</v>
      </c>
      <c r="DU17">
        <f t="shared" si="2"/>
        <v>16.6401</v>
      </c>
      <c r="DV17">
        <f t="shared" si="3"/>
        <v>99.548494983277592</v>
      </c>
      <c r="DW17">
        <f t="shared" si="4"/>
        <v>10.4771</v>
      </c>
      <c r="DX17">
        <f t="shared" si="5"/>
        <v>98.883782009192387</v>
      </c>
      <c r="DY17">
        <f t="shared" si="6"/>
        <v>12.572520000000001</v>
      </c>
      <c r="DZ17">
        <f t="shared" si="7"/>
        <v>98.666666666666671</v>
      </c>
      <c r="EA17">
        <f t="shared" si="8"/>
        <v>50.721490000000003</v>
      </c>
      <c r="EB17">
        <f t="shared" si="9"/>
        <v>66.947791164658639</v>
      </c>
    </row>
    <row r="18" spans="1:135" x14ac:dyDescent="0.25">
      <c r="A18">
        <v>16</v>
      </c>
      <c r="B18" t="s">
        <v>298</v>
      </c>
      <c r="C18">
        <v>527</v>
      </c>
      <c r="D18">
        <v>15062</v>
      </c>
      <c r="E18">
        <v>2014</v>
      </c>
      <c r="F18">
        <v>519841</v>
      </c>
      <c r="G18" t="str">
        <f>IF(ISERROR(VLOOKUP(F18,#REF!,1,FALSE)),"NOVE","")</f>
        <v>NOVE</v>
      </c>
      <c r="H18" t="s">
        <v>299</v>
      </c>
      <c r="I18" t="s">
        <v>300</v>
      </c>
      <c r="J18" t="s">
        <v>62</v>
      </c>
      <c r="K18" t="s">
        <v>301</v>
      </c>
      <c r="L18">
        <v>842567</v>
      </c>
      <c r="M18">
        <v>842567</v>
      </c>
      <c r="N18" t="s">
        <v>395</v>
      </c>
      <c r="O18">
        <v>743194</v>
      </c>
      <c r="P18" t="s">
        <v>396</v>
      </c>
      <c r="Q18">
        <v>596663</v>
      </c>
      <c r="R18" t="s">
        <v>390</v>
      </c>
      <c r="S18" t="s">
        <v>391</v>
      </c>
      <c r="T18" t="s">
        <v>320</v>
      </c>
      <c r="U18" t="s">
        <v>321</v>
      </c>
      <c r="V18">
        <v>6550</v>
      </c>
      <c r="W18" t="s">
        <v>392</v>
      </c>
      <c r="X18" t="s">
        <v>397</v>
      </c>
      <c r="Y18" s="49">
        <v>39973</v>
      </c>
      <c r="Z18" s="49">
        <v>42004</v>
      </c>
      <c r="AA18">
        <v>39.42</v>
      </c>
      <c r="AB18">
        <v>4.9279999999999999</v>
      </c>
      <c r="AC18">
        <v>6.25</v>
      </c>
      <c r="AD18" t="s">
        <v>398</v>
      </c>
      <c r="AE18">
        <v>4.7</v>
      </c>
      <c r="AF18" t="s">
        <v>311</v>
      </c>
      <c r="AG18" t="s">
        <v>311</v>
      </c>
      <c r="AH18" t="s">
        <v>399</v>
      </c>
      <c r="AI18">
        <v>4181600</v>
      </c>
      <c r="AJ18">
        <v>165</v>
      </c>
      <c r="AK18" t="s">
        <v>311</v>
      </c>
      <c r="AL18" t="s">
        <v>313</v>
      </c>
      <c r="AM18" t="s">
        <v>313</v>
      </c>
      <c r="AN18" t="s">
        <v>313</v>
      </c>
      <c r="AO18" t="s">
        <v>313</v>
      </c>
      <c r="AP18" t="s">
        <v>311</v>
      </c>
      <c r="AQ18" t="s">
        <v>311</v>
      </c>
      <c r="AR18" t="s">
        <v>311</v>
      </c>
      <c r="AS18" t="s">
        <v>311</v>
      </c>
      <c r="AT18" t="s">
        <v>311</v>
      </c>
      <c r="AU18" t="s">
        <v>311</v>
      </c>
      <c r="AV18" t="s">
        <v>313</v>
      </c>
      <c r="AW18" t="s">
        <v>313</v>
      </c>
      <c r="AX18" t="s">
        <v>314</v>
      </c>
      <c r="AY18" t="s">
        <v>311</v>
      </c>
      <c r="AZ18">
        <v>-631900</v>
      </c>
      <c r="BA18">
        <v>-1142834</v>
      </c>
      <c r="BB18" t="s">
        <v>311</v>
      </c>
      <c r="BC18" t="s">
        <v>311</v>
      </c>
      <c r="BD18" t="s">
        <v>311</v>
      </c>
      <c r="BE18">
        <v>1.65</v>
      </c>
      <c r="BF18">
        <v>1.49</v>
      </c>
      <c r="BG18">
        <v>1.65</v>
      </c>
      <c r="BH18">
        <v>1.597</v>
      </c>
      <c r="BI18">
        <v>1.65</v>
      </c>
      <c r="BJ18">
        <v>1.597</v>
      </c>
      <c r="BK18">
        <v>1.649</v>
      </c>
      <c r="BL18">
        <v>1.649</v>
      </c>
      <c r="BM18">
        <v>1.5960000000000001</v>
      </c>
      <c r="BN18">
        <v>1.649</v>
      </c>
      <c r="BO18">
        <v>1.5960000000000001</v>
      </c>
      <c r="BP18">
        <v>1.649</v>
      </c>
      <c r="BQ18">
        <v>19.422000000000001</v>
      </c>
      <c r="BR18">
        <v>744</v>
      </c>
      <c r="BS18">
        <v>672</v>
      </c>
      <c r="BT18">
        <v>744</v>
      </c>
      <c r="BU18">
        <v>720</v>
      </c>
      <c r="BV18">
        <v>744</v>
      </c>
      <c r="BW18">
        <v>720</v>
      </c>
      <c r="BX18">
        <v>744</v>
      </c>
      <c r="BY18">
        <v>744</v>
      </c>
      <c r="BZ18">
        <v>720</v>
      </c>
      <c r="CA18">
        <v>744</v>
      </c>
      <c r="CB18">
        <v>720</v>
      </c>
      <c r="CC18">
        <v>744</v>
      </c>
      <c r="CD18">
        <v>8760</v>
      </c>
      <c r="CE18" t="s">
        <v>311</v>
      </c>
      <c r="CF18" t="s">
        <v>328</v>
      </c>
      <c r="CG18" t="s">
        <v>328</v>
      </c>
      <c r="CH18">
        <v>370000</v>
      </c>
      <c r="CI18">
        <v>40101</v>
      </c>
      <c r="CJ18" t="s">
        <v>311</v>
      </c>
      <c r="CK18" t="s">
        <v>311</v>
      </c>
      <c r="CL18" t="s">
        <v>311</v>
      </c>
      <c r="CM18" t="s">
        <v>311</v>
      </c>
      <c r="CN18" t="s">
        <v>311</v>
      </c>
      <c r="CO18" t="s">
        <v>311</v>
      </c>
      <c r="CP18" t="s">
        <v>311</v>
      </c>
      <c r="CQ18" t="s">
        <v>311</v>
      </c>
      <c r="CR18" t="s">
        <v>311</v>
      </c>
      <c r="CS18" t="s">
        <v>311</v>
      </c>
      <c r="CT18" t="s">
        <v>311</v>
      </c>
      <c r="CU18" t="s">
        <v>311</v>
      </c>
      <c r="CV18">
        <v>19.422000000000001</v>
      </c>
      <c r="CW18" t="s">
        <v>311</v>
      </c>
      <c r="CX18" t="s">
        <v>311</v>
      </c>
      <c r="CY18" t="s">
        <v>311</v>
      </c>
      <c r="CZ18" t="s">
        <v>311</v>
      </c>
      <c r="DA18">
        <v>19.422000000000001</v>
      </c>
      <c r="DB18" t="s">
        <v>311</v>
      </c>
      <c r="DC18" t="s">
        <v>311</v>
      </c>
      <c r="DD18" t="s">
        <v>311</v>
      </c>
      <c r="DE18">
        <v>18</v>
      </c>
      <c r="DF18">
        <v>75</v>
      </c>
      <c r="DG18">
        <v>36</v>
      </c>
      <c r="DH18" t="s">
        <v>311</v>
      </c>
      <c r="DI18" t="s">
        <v>311</v>
      </c>
      <c r="DJ18" t="s">
        <v>311</v>
      </c>
      <c r="DK18" t="s">
        <v>311</v>
      </c>
      <c r="DL18">
        <v>18</v>
      </c>
      <c r="DM18">
        <v>75</v>
      </c>
      <c r="DN18">
        <v>36</v>
      </c>
      <c r="DO18" t="s">
        <v>311</v>
      </c>
      <c r="DP18" t="s">
        <v>311</v>
      </c>
      <c r="DQ18" t="s">
        <v>311</v>
      </c>
      <c r="DR18" t="s">
        <v>311</v>
      </c>
      <c r="DS18">
        <v>0</v>
      </c>
      <c r="DT18">
        <v>0</v>
      </c>
      <c r="EE18" t="e">
        <v>#VALUE!</v>
      </c>
    </row>
    <row r="19" spans="1:135" x14ac:dyDescent="0.25">
      <c r="A19">
        <v>17</v>
      </c>
      <c r="B19" t="s">
        <v>298</v>
      </c>
      <c r="C19">
        <v>486</v>
      </c>
      <c r="D19">
        <v>14474</v>
      </c>
      <c r="E19">
        <v>2014</v>
      </c>
      <c r="F19">
        <v>519161</v>
      </c>
      <c r="G19" t="str">
        <f>IF(ISERROR(VLOOKUP(F19,#REF!,1,FALSE)),"NOVE","")</f>
        <v>NOVE</v>
      </c>
      <c r="H19" t="s">
        <v>299</v>
      </c>
      <c r="I19" t="s">
        <v>300</v>
      </c>
      <c r="J19" t="s">
        <v>58</v>
      </c>
      <c r="K19" t="s">
        <v>301</v>
      </c>
      <c r="L19">
        <v>599182</v>
      </c>
      <c r="M19">
        <v>599182</v>
      </c>
      <c r="N19" t="s">
        <v>400</v>
      </c>
      <c r="O19">
        <v>783617</v>
      </c>
      <c r="P19" t="s">
        <v>400</v>
      </c>
      <c r="Q19">
        <v>591912</v>
      </c>
      <c r="R19" t="s">
        <v>318</v>
      </c>
      <c r="S19" t="s">
        <v>319</v>
      </c>
      <c r="T19" t="s">
        <v>320</v>
      </c>
      <c r="U19" t="s">
        <v>321</v>
      </c>
      <c r="V19">
        <v>6550</v>
      </c>
      <c r="W19" t="s">
        <v>375</v>
      </c>
      <c r="X19" t="s">
        <v>401</v>
      </c>
      <c r="Y19" s="49">
        <v>41927</v>
      </c>
      <c r="Z19" s="49">
        <v>42369</v>
      </c>
      <c r="AA19">
        <v>66</v>
      </c>
      <c r="AB19">
        <v>7</v>
      </c>
      <c r="AC19">
        <v>6</v>
      </c>
      <c r="AD19" t="s">
        <v>402</v>
      </c>
      <c r="AE19">
        <v>8.36</v>
      </c>
      <c r="AF19" t="s">
        <v>310</v>
      </c>
      <c r="AG19" t="s">
        <v>311</v>
      </c>
      <c r="AH19" t="s">
        <v>403</v>
      </c>
      <c r="AI19">
        <v>4181000</v>
      </c>
      <c r="AJ19">
        <v>435</v>
      </c>
      <c r="AK19" t="s">
        <v>311</v>
      </c>
      <c r="AL19" t="s">
        <v>313</v>
      </c>
      <c r="AM19" t="s">
        <v>313</v>
      </c>
      <c r="AN19" t="s">
        <v>313</v>
      </c>
      <c r="AO19" t="s">
        <v>313</v>
      </c>
      <c r="AP19" t="s">
        <v>311</v>
      </c>
      <c r="AQ19" t="s">
        <v>311</v>
      </c>
      <c r="AR19" t="s">
        <v>311</v>
      </c>
      <c r="AS19" t="s">
        <v>311</v>
      </c>
      <c r="AT19" t="s">
        <v>311</v>
      </c>
      <c r="AU19" t="s">
        <v>311</v>
      </c>
      <c r="AV19" t="s">
        <v>313</v>
      </c>
      <c r="AW19" t="s">
        <v>313</v>
      </c>
      <c r="AX19" t="s">
        <v>314</v>
      </c>
      <c r="AY19">
        <v>145</v>
      </c>
      <c r="AZ19">
        <v>-644090</v>
      </c>
      <c r="BA19">
        <v>-1142803</v>
      </c>
      <c r="BB19" t="s">
        <v>311</v>
      </c>
      <c r="BC19" t="s">
        <v>311</v>
      </c>
      <c r="BD19" t="s">
        <v>311</v>
      </c>
      <c r="BE19">
        <v>0.56100000000000005</v>
      </c>
      <c r="BF19">
        <v>0.50700000000000001</v>
      </c>
      <c r="BG19">
        <v>0.56100000000000005</v>
      </c>
      <c r="BH19">
        <v>0.54300000000000004</v>
      </c>
      <c r="BI19">
        <v>0.56100000000000005</v>
      </c>
      <c r="BJ19">
        <v>0.54300000000000004</v>
      </c>
      <c r="BK19">
        <v>0.56000000000000005</v>
      </c>
      <c r="BL19">
        <v>0.56000000000000005</v>
      </c>
      <c r="BM19">
        <v>0.54200000000000004</v>
      </c>
      <c r="BN19">
        <v>0.56000000000000005</v>
      </c>
      <c r="BO19">
        <v>0.54200000000000004</v>
      </c>
      <c r="BP19">
        <v>0.56000000000000005</v>
      </c>
      <c r="BQ19">
        <v>6.6</v>
      </c>
      <c r="BR19">
        <v>744</v>
      </c>
      <c r="BS19">
        <v>672</v>
      </c>
      <c r="BT19">
        <v>744</v>
      </c>
      <c r="BU19">
        <v>720</v>
      </c>
      <c r="BV19">
        <v>744</v>
      </c>
      <c r="BW19">
        <v>720</v>
      </c>
      <c r="BX19">
        <v>744</v>
      </c>
      <c r="BY19">
        <v>744</v>
      </c>
      <c r="BZ19">
        <v>720</v>
      </c>
      <c r="CA19">
        <v>744</v>
      </c>
      <c r="CB19">
        <v>720</v>
      </c>
      <c r="CC19">
        <v>744</v>
      </c>
      <c r="CD19">
        <v>8760</v>
      </c>
      <c r="CE19" t="s">
        <v>311</v>
      </c>
      <c r="CF19" t="s">
        <v>315</v>
      </c>
      <c r="CG19" t="s">
        <v>328</v>
      </c>
      <c r="CH19">
        <v>370000</v>
      </c>
      <c r="CI19">
        <v>40101</v>
      </c>
      <c r="CJ19" t="s">
        <v>311</v>
      </c>
      <c r="CK19" t="s">
        <v>311</v>
      </c>
      <c r="CL19" t="s">
        <v>311</v>
      </c>
      <c r="CM19" t="s">
        <v>311</v>
      </c>
      <c r="CN19" t="s">
        <v>311</v>
      </c>
      <c r="CO19" t="s">
        <v>311</v>
      </c>
      <c r="CP19" t="s">
        <v>311</v>
      </c>
      <c r="CQ19" t="s">
        <v>311</v>
      </c>
      <c r="CR19" t="s">
        <v>311</v>
      </c>
      <c r="CS19" t="s">
        <v>311</v>
      </c>
      <c r="CT19" t="s">
        <v>311</v>
      </c>
      <c r="CU19" t="s">
        <v>311</v>
      </c>
      <c r="CV19">
        <v>6.6</v>
      </c>
      <c r="CW19" t="s">
        <v>311</v>
      </c>
      <c r="CX19" t="s">
        <v>311</v>
      </c>
      <c r="CY19" t="s">
        <v>311</v>
      </c>
      <c r="CZ19">
        <v>1</v>
      </c>
      <c r="DA19">
        <v>5.6</v>
      </c>
      <c r="DB19" t="s">
        <v>311</v>
      </c>
      <c r="DC19" t="s">
        <v>311</v>
      </c>
      <c r="DD19" t="s">
        <v>311</v>
      </c>
      <c r="DE19">
        <v>21</v>
      </c>
      <c r="DF19">
        <v>91</v>
      </c>
      <c r="DG19">
        <v>24</v>
      </c>
      <c r="DH19" t="s">
        <v>311</v>
      </c>
      <c r="DI19" t="s">
        <v>311</v>
      </c>
      <c r="DJ19" t="s">
        <v>311</v>
      </c>
      <c r="DK19" t="s">
        <v>311</v>
      </c>
      <c r="DL19">
        <v>21</v>
      </c>
      <c r="DM19">
        <v>91</v>
      </c>
      <c r="DN19">
        <v>24</v>
      </c>
      <c r="DO19" t="s">
        <v>311</v>
      </c>
      <c r="DP19" t="s">
        <v>311</v>
      </c>
      <c r="DQ19" t="s">
        <v>311</v>
      </c>
      <c r="DR19" t="s">
        <v>311</v>
      </c>
      <c r="DS19">
        <v>0</v>
      </c>
      <c r="DT19">
        <v>0</v>
      </c>
      <c r="EE19" t="e">
        <v>#VALUE!</v>
      </c>
    </row>
    <row r="20" spans="1:135" x14ac:dyDescent="0.25">
      <c r="A20">
        <v>18</v>
      </c>
      <c r="B20" t="s">
        <v>298</v>
      </c>
      <c r="C20">
        <v>133</v>
      </c>
      <c r="D20">
        <v>229</v>
      </c>
      <c r="E20">
        <v>2014</v>
      </c>
      <c r="F20">
        <v>513971</v>
      </c>
      <c r="G20" t="str">
        <f>IF(ISERROR(VLOOKUP(F20,#REF!,1,FALSE)),"NOVE","")</f>
        <v>NOVE</v>
      </c>
      <c r="H20" t="s">
        <v>299</v>
      </c>
      <c r="I20" t="s">
        <v>300</v>
      </c>
      <c r="J20" t="s">
        <v>25</v>
      </c>
      <c r="K20" t="s">
        <v>301</v>
      </c>
      <c r="L20">
        <v>43383513</v>
      </c>
      <c r="M20">
        <v>49455842</v>
      </c>
      <c r="N20" t="s">
        <v>404</v>
      </c>
      <c r="O20">
        <v>656259</v>
      </c>
      <c r="P20" t="s">
        <v>405</v>
      </c>
      <c r="Q20">
        <v>595730</v>
      </c>
      <c r="R20" t="s">
        <v>390</v>
      </c>
      <c r="S20" t="s">
        <v>391</v>
      </c>
      <c r="T20" t="s">
        <v>320</v>
      </c>
      <c r="U20" t="s">
        <v>321</v>
      </c>
      <c r="V20">
        <v>6550</v>
      </c>
      <c r="W20" t="s">
        <v>406</v>
      </c>
      <c r="X20" t="s">
        <v>407</v>
      </c>
      <c r="Y20" s="49">
        <v>34277</v>
      </c>
      <c r="Z20" s="49">
        <v>42004</v>
      </c>
      <c r="AA20">
        <v>15.5</v>
      </c>
      <c r="AB20" t="s">
        <v>311</v>
      </c>
      <c r="AC20">
        <v>2.2000000000000002</v>
      </c>
      <c r="AD20" t="s">
        <v>408</v>
      </c>
      <c r="AE20">
        <v>8.08</v>
      </c>
      <c r="AF20" t="s">
        <v>325</v>
      </c>
      <c r="AG20" t="s">
        <v>311</v>
      </c>
      <c r="AH20" t="s">
        <v>399</v>
      </c>
      <c r="AI20">
        <v>4181600</v>
      </c>
      <c r="AJ20">
        <v>343</v>
      </c>
      <c r="AK20" t="s">
        <v>311</v>
      </c>
      <c r="AL20" t="s">
        <v>313</v>
      </c>
      <c r="AM20" t="s">
        <v>313</v>
      </c>
      <c r="AN20" t="s">
        <v>313</v>
      </c>
      <c r="AO20" t="s">
        <v>313</v>
      </c>
      <c r="AP20" t="s">
        <v>311</v>
      </c>
      <c r="AQ20" t="s">
        <v>311</v>
      </c>
      <c r="AR20" t="s">
        <v>311</v>
      </c>
      <c r="AS20" t="s">
        <v>311</v>
      </c>
      <c r="AT20" t="s">
        <v>311</v>
      </c>
      <c r="AU20" t="s">
        <v>311</v>
      </c>
      <c r="AV20" t="s">
        <v>313</v>
      </c>
      <c r="AW20" t="s">
        <v>313</v>
      </c>
      <c r="AX20" t="s">
        <v>314</v>
      </c>
      <c r="AY20">
        <v>276</v>
      </c>
      <c r="AZ20">
        <v>-633732</v>
      </c>
      <c r="BA20">
        <v>-1142585</v>
      </c>
      <c r="BB20" t="s">
        <v>311</v>
      </c>
      <c r="BC20" t="s">
        <v>311</v>
      </c>
      <c r="BD20" t="s">
        <v>311</v>
      </c>
      <c r="BE20">
        <v>0.68799999999999994</v>
      </c>
      <c r="BF20">
        <v>0.621</v>
      </c>
      <c r="BG20">
        <v>0.68799999999999994</v>
      </c>
      <c r="BH20">
        <v>0.66600000000000004</v>
      </c>
      <c r="BI20">
        <v>0.68799999999999994</v>
      </c>
      <c r="BJ20">
        <v>0.66600000000000004</v>
      </c>
      <c r="BK20">
        <v>0.68700000000000006</v>
      </c>
      <c r="BL20">
        <v>0.68700000000000006</v>
      </c>
      <c r="BM20">
        <v>0.66500000000000004</v>
      </c>
      <c r="BN20">
        <v>0.68700000000000006</v>
      </c>
      <c r="BO20">
        <v>0.66500000000000004</v>
      </c>
      <c r="BP20">
        <v>0.68700000000000006</v>
      </c>
      <c r="BQ20">
        <v>8.0950000000000006</v>
      </c>
      <c r="BR20">
        <v>744</v>
      </c>
      <c r="BS20">
        <v>672</v>
      </c>
      <c r="BT20">
        <v>744</v>
      </c>
      <c r="BU20">
        <v>720</v>
      </c>
      <c r="BV20">
        <v>744</v>
      </c>
      <c r="BW20">
        <v>720</v>
      </c>
      <c r="BX20">
        <v>744</v>
      </c>
      <c r="BY20">
        <v>744</v>
      </c>
      <c r="BZ20">
        <v>720</v>
      </c>
      <c r="CA20">
        <v>744</v>
      </c>
      <c r="CB20">
        <v>720</v>
      </c>
      <c r="CC20">
        <v>744</v>
      </c>
      <c r="CD20">
        <v>8760</v>
      </c>
      <c r="CE20">
        <v>8</v>
      </c>
      <c r="CF20" t="s">
        <v>328</v>
      </c>
      <c r="CG20" t="s">
        <v>328</v>
      </c>
      <c r="CH20">
        <v>370000</v>
      </c>
      <c r="CI20">
        <v>40101</v>
      </c>
      <c r="CJ20" t="s">
        <v>311</v>
      </c>
      <c r="CK20" t="s">
        <v>311</v>
      </c>
      <c r="CL20" t="s">
        <v>311</v>
      </c>
      <c r="CM20" t="s">
        <v>311</v>
      </c>
      <c r="CN20" t="s">
        <v>311</v>
      </c>
      <c r="CO20" t="s">
        <v>311</v>
      </c>
      <c r="CP20" t="s">
        <v>311</v>
      </c>
      <c r="CQ20" t="s">
        <v>311</v>
      </c>
      <c r="CR20" t="s">
        <v>311</v>
      </c>
      <c r="CS20" t="s">
        <v>311</v>
      </c>
      <c r="CT20" t="s">
        <v>311</v>
      </c>
      <c r="CU20" t="s">
        <v>311</v>
      </c>
      <c r="CV20">
        <v>8.0950000000000006</v>
      </c>
      <c r="CW20" t="s">
        <v>311</v>
      </c>
      <c r="CX20" t="s">
        <v>311</v>
      </c>
      <c r="CY20" t="s">
        <v>311</v>
      </c>
      <c r="CZ20" t="s">
        <v>311</v>
      </c>
      <c r="DA20">
        <v>7.9660000000000002</v>
      </c>
      <c r="DB20" t="s">
        <v>311</v>
      </c>
      <c r="DC20" t="s">
        <v>311</v>
      </c>
      <c r="DD20">
        <v>0.129</v>
      </c>
      <c r="DE20">
        <v>43</v>
      </c>
      <c r="DF20">
        <v>141</v>
      </c>
      <c r="DG20">
        <v>41</v>
      </c>
      <c r="DH20" t="s">
        <v>311</v>
      </c>
      <c r="DI20" t="s">
        <v>311</v>
      </c>
      <c r="DJ20" t="s">
        <v>311</v>
      </c>
      <c r="DK20" t="s">
        <v>311</v>
      </c>
      <c r="DL20">
        <v>43</v>
      </c>
      <c r="DM20">
        <v>141</v>
      </c>
      <c r="DN20">
        <v>41</v>
      </c>
      <c r="DO20" t="s">
        <v>311</v>
      </c>
      <c r="DP20" t="s">
        <v>311</v>
      </c>
      <c r="DQ20" t="s">
        <v>311</v>
      </c>
      <c r="DR20" t="s">
        <v>311</v>
      </c>
      <c r="DS20">
        <v>0</v>
      </c>
      <c r="DT20">
        <v>0</v>
      </c>
      <c r="EE20" t="e">
        <v>#VALUE!</v>
      </c>
    </row>
    <row r="21" spans="1:135" x14ac:dyDescent="0.25">
      <c r="A21">
        <v>19</v>
      </c>
      <c r="B21" t="s">
        <v>298</v>
      </c>
      <c r="C21">
        <v>212</v>
      </c>
      <c r="D21">
        <v>339</v>
      </c>
      <c r="E21">
        <v>2014</v>
      </c>
      <c r="F21">
        <v>515491</v>
      </c>
      <c r="G21" t="str">
        <f>IF(ISERROR(VLOOKUP(F21,#REF!,1,FALSE)),"NOVE","")</f>
        <v>NOVE</v>
      </c>
      <c r="H21" t="s">
        <v>299</v>
      </c>
      <c r="I21" t="s">
        <v>300</v>
      </c>
      <c r="J21" t="s">
        <v>39</v>
      </c>
      <c r="K21" t="s">
        <v>301</v>
      </c>
      <c r="L21">
        <v>60418885</v>
      </c>
      <c r="M21">
        <v>49455842</v>
      </c>
      <c r="N21" t="s">
        <v>409</v>
      </c>
      <c r="O21">
        <v>642932</v>
      </c>
      <c r="P21" t="s">
        <v>409</v>
      </c>
      <c r="Q21">
        <v>590631</v>
      </c>
      <c r="R21" t="s">
        <v>318</v>
      </c>
      <c r="S21" t="s">
        <v>319</v>
      </c>
      <c r="T21" t="s">
        <v>320</v>
      </c>
      <c r="U21" t="s">
        <v>321</v>
      </c>
      <c r="V21">
        <v>6550</v>
      </c>
      <c r="W21" t="s">
        <v>375</v>
      </c>
      <c r="X21" t="s">
        <v>410</v>
      </c>
      <c r="Y21" s="49">
        <v>39316</v>
      </c>
      <c r="Z21" s="49">
        <v>42947</v>
      </c>
      <c r="AA21">
        <v>9.1449999999999996</v>
      </c>
      <c r="AB21" t="s">
        <v>311</v>
      </c>
      <c r="AC21" t="s">
        <v>311</v>
      </c>
      <c r="AD21" t="s">
        <v>411</v>
      </c>
      <c r="AE21">
        <v>2.1800000000000002</v>
      </c>
      <c r="AF21" t="s">
        <v>338</v>
      </c>
      <c r="AG21" t="s">
        <v>311</v>
      </c>
      <c r="AH21" t="s">
        <v>412</v>
      </c>
      <c r="AI21">
        <v>4180000</v>
      </c>
      <c r="AJ21">
        <v>406</v>
      </c>
      <c r="AK21" t="s">
        <v>311</v>
      </c>
      <c r="AL21" t="s">
        <v>313</v>
      </c>
      <c r="AM21" t="s">
        <v>313</v>
      </c>
      <c r="AN21" t="s">
        <v>313</v>
      </c>
      <c r="AO21" t="s">
        <v>313</v>
      </c>
      <c r="AP21" t="s">
        <v>311</v>
      </c>
      <c r="AQ21" t="s">
        <v>311</v>
      </c>
      <c r="AR21" t="s">
        <v>311</v>
      </c>
      <c r="AS21" t="s">
        <v>311</v>
      </c>
      <c r="AT21" t="s">
        <v>311</v>
      </c>
      <c r="AU21" t="s">
        <v>311</v>
      </c>
      <c r="AV21" t="s">
        <v>340</v>
      </c>
      <c r="AW21" t="s">
        <v>340</v>
      </c>
      <c r="AX21" t="s">
        <v>314</v>
      </c>
      <c r="AY21">
        <v>90</v>
      </c>
      <c r="AZ21">
        <v>-646081</v>
      </c>
      <c r="BA21">
        <v>-1140346</v>
      </c>
      <c r="BB21" t="s">
        <v>311</v>
      </c>
      <c r="BC21" t="s">
        <v>311</v>
      </c>
      <c r="BD21" t="s">
        <v>311</v>
      </c>
      <c r="BE21">
        <v>0.27900000000000003</v>
      </c>
      <c r="BF21">
        <v>0.28100000000000003</v>
      </c>
      <c r="BG21">
        <v>0.254</v>
      </c>
      <c r="BH21">
        <v>0.22700000000000001</v>
      </c>
      <c r="BI21">
        <v>0.311</v>
      </c>
      <c r="BJ21">
        <v>0.27600000000000002</v>
      </c>
      <c r="BK21">
        <v>0.246</v>
      </c>
      <c r="BL21">
        <v>0.44500000000000001</v>
      </c>
      <c r="BM21">
        <v>0.71799999999999997</v>
      </c>
      <c r="BN21">
        <v>0.748</v>
      </c>
      <c r="BO21">
        <v>0.43099999999999999</v>
      </c>
      <c r="BP21">
        <v>0.55100000000000005</v>
      </c>
      <c r="BQ21">
        <v>4.7670000000000003</v>
      </c>
      <c r="BR21">
        <v>744</v>
      </c>
      <c r="BS21">
        <v>672</v>
      </c>
      <c r="BT21">
        <v>744</v>
      </c>
      <c r="BU21">
        <v>720</v>
      </c>
      <c r="BV21">
        <v>744</v>
      </c>
      <c r="BW21">
        <v>720</v>
      </c>
      <c r="BX21">
        <v>744</v>
      </c>
      <c r="BY21">
        <v>744</v>
      </c>
      <c r="BZ21">
        <v>720</v>
      </c>
      <c r="CA21">
        <v>744</v>
      </c>
      <c r="CB21">
        <v>720</v>
      </c>
      <c r="CC21">
        <v>744</v>
      </c>
      <c r="CD21">
        <v>8760</v>
      </c>
      <c r="CE21">
        <v>6.5</v>
      </c>
      <c r="CF21" t="s">
        <v>359</v>
      </c>
      <c r="CG21" t="s">
        <v>328</v>
      </c>
      <c r="CH21">
        <v>370000</v>
      </c>
      <c r="CI21">
        <v>40101</v>
      </c>
      <c r="CJ21" t="s">
        <v>311</v>
      </c>
      <c r="CK21" t="s">
        <v>311</v>
      </c>
      <c r="CL21" t="s">
        <v>311</v>
      </c>
      <c r="CM21" t="s">
        <v>311</v>
      </c>
      <c r="CN21" t="s">
        <v>311</v>
      </c>
      <c r="CO21" t="s">
        <v>311</v>
      </c>
      <c r="CP21" t="s">
        <v>311</v>
      </c>
      <c r="CQ21" t="s">
        <v>311</v>
      </c>
      <c r="CR21" t="s">
        <v>311</v>
      </c>
      <c r="CS21" t="s">
        <v>311</v>
      </c>
      <c r="CT21" t="s">
        <v>311</v>
      </c>
      <c r="CU21" t="s">
        <v>311</v>
      </c>
      <c r="CV21">
        <v>4.7670000000000003</v>
      </c>
      <c r="CW21" t="s">
        <v>311</v>
      </c>
      <c r="CX21" t="s">
        <v>311</v>
      </c>
      <c r="CY21" t="s">
        <v>311</v>
      </c>
      <c r="CZ21" t="s">
        <v>311</v>
      </c>
      <c r="DA21">
        <v>3.1539999999999999</v>
      </c>
      <c r="DB21" t="s">
        <v>311</v>
      </c>
      <c r="DC21" t="s">
        <v>311</v>
      </c>
      <c r="DD21">
        <v>1.613</v>
      </c>
      <c r="DE21">
        <v>29</v>
      </c>
      <c r="DF21">
        <v>88.5</v>
      </c>
      <c r="DG21">
        <v>31.8</v>
      </c>
      <c r="DH21">
        <v>295</v>
      </c>
      <c r="DI21">
        <v>20.2</v>
      </c>
      <c r="DJ21">
        <v>24.3</v>
      </c>
      <c r="DK21">
        <v>5</v>
      </c>
      <c r="DL21">
        <v>79.3</v>
      </c>
      <c r="DM21">
        <v>220</v>
      </c>
      <c r="DN21">
        <v>47.5</v>
      </c>
      <c r="DO21">
        <v>330</v>
      </c>
      <c r="DP21">
        <v>22</v>
      </c>
      <c r="DQ21">
        <v>22.9</v>
      </c>
      <c r="DR21">
        <v>2.6</v>
      </c>
      <c r="DS21">
        <v>0</v>
      </c>
      <c r="DT21">
        <v>0</v>
      </c>
      <c r="EE21">
        <v>15.228310502283104</v>
      </c>
    </row>
    <row r="22" spans="1:135" x14ac:dyDescent="0.25">
      <c r="A22">
        <v>20</v>
      </c>
      <c r="B22" t="s">
        <v>298</v>
      </c>
      <c r="C22">
        <v>1263</v>
      </c>
      <c r="D22">
        <v>100278</v>
      </c>
      <c r="E22">
        <v>2014</v>
      </c>
      <c r="F22">
        <v>540481</v>
      </c>
      <c r="G22" t="str">
        <f>IF(ISERROR(VLOOKUP(F22,#REF!,1,FALSE)),"NOVE","")</f>
        <v>NOVE</v>
      </c>
      <c r="H22" t="s">
        <v>299</v>
      </c>
      <c r="I22" t="s">
        <v>300</v>
      </c>
      <c r="J22" t="s">
        <v>66</v>
      </c>
      <c r="K22" t="s">
        <v>301</v>
      </c>
      <c r="L22">
        <v>842435</v>
      </c>
      <c r="M22">
        <v>25547291</v>
      </c>
      <c r="N22" t="s">
        <v>413</v>
      </c>
      <c r="O22">
        <v>613860</v>
      </c>
      <c r="P22" t="s">
        <v>413</v>
      </c>
      <c r="Q22">
        <v>595349</v>
      </c>
      <c r="R22" t="s">
        <v>390</v>
      </c>
      <c r="S22" t="s">
        <v>391</v>
      </c>
      <c r="T22" t="s">
        <v>320</v>
      </c>
      <c r="U22" t="s">
        <v>321</v>
      </c>
      <c r="V22">
        <v>6550</v>
      </c>
      <c r="W22" t="s">
        <v>392</v>
      </c>
      <c r="X22" t="s">
        <v>414</v>
      </c>
      <c r="Y22" s="49">
        <v>39546</v>
      </c>
      <c r="Z22" s="49">
        <v>42004</v>
      </c>
      <c r="AA22">
        <v>11</v>
      </c>
      <c r="AB22">
        <v>0.91669999999999996</v>
      </c>
      <c r="AC22">
        <v>1.5</v>
      </c>
      <c r="AD22" t="s">
        <v>415</v>
      </c>
      <c r="AE22">
        <v>2.63</v>
      </c>
      <c r="AF22" t="s">
        <v>310</v>
      </c>
      <c r="AG22" t="s">
        <v>311</v>
      </c>
      <c r="AH22" t="s">
        <v>399</v>
      </c>
      <c r="AI22">
        <v>4181600</v>
      </c>
      <c r="AJ22">
        <v>806</v>
      </c>
      <c r="AK22" t="s">
        <v>311</v>
      </c>
      <c r="AL22" t="s">
        <v>313</v>
      </c>
      <c r="AM22" t="s">
        <v>313</v>
      </c>
      <c r="AN22" t="s">
        <v>313</v>
      </c>
      <c r="AO22" t="s">
        <v>313</v>
      </c>
      <c r="AP22" t="s">
        <v>311</v>
      </c>
      <c r="AQ22" t="s">
        <v>311</v>
      </c>
      <c r="AR22" t="s">
        <v>311</v>
      </c>
      <c r="AS22" t="s">
        <v>311</v>
      </c>
      <c r="AT22" t="s">
        <v>311</v>
      </c>
      <c r="AU22" t="s">
        <v>311</v>
      </c>
      <c r="AV22" t="s">
        <v>313</v>
      </c>
      <c r="AW22" t="s">
        <v>313</v>
      </c>
      <c r="AX22" t="s">
        <v>314</v>
      </c>
      <c r="AY22">
        <v>124</v>
      </c>
      <c r="AZ22">
        <v>-633510</v>
      </c>
      <c r="BA22">
        <v>-1140017</v>
      </c>
      <c r="BB22" t="s">
        <v>311</v>
      </c>
      <c r="BC22" t="s">
        <v>311</v>
      </c>
      <c r="BD22" t="s">
        <v>311</v>
      </c>
      <c r="BE22">
        <v>0.92400000000000004</v>
      </c>
      <c r="BF22">
        <v>0.83499999999999996</v>
      </c>
      <c r="BG22">
        <v>0.92400000000000004</v>
      </c>
      <c r="BH22">
        <v>0.89400000000000002</v>
      </c>
      <c r="BI22">
        <v>0.92400000000000004</v>
      </c>
      <c r="BJ22">
        <v>0.89300000000000002</v>
      </c>
      <c r="BK22">
        <v>0.92300000000000004</v>
      </c>
      <c r="BL22">
        <v>0.92300000000000004</v>
      </c>
      <c r="BM22">
        <v>0.89300000000000002</v>
      </c>
      <c r="BN22">
        <v>0.92300000000000004</v>
      </c>
      <c r="BO22">
        <v>0.89300000000000002</v>
      </c>
      <c r="BP22">
        <v>0.92300000000000004</v>
      </c>
      <c r="BQ22">
        <v>10.872</v>
      </c>
      <c r="BR22">
        <v>744</v>
      </c>
      <c r="BS22">
        <v>672</v>
      </c>
      <c r="BT22">
        <v>744</v>
      </c>
      <c r="BU22">
        <v>720</v>
      </c>
      <c r="BV22">
        <v>744</v>
      </c>
      <c r="BW22">
        <v>720</v>
      </c>
      <c r="BX22">
        <v>744</v>
      </c>
      <c r="BY22">
        <v>744</v>
      </c>
      <c r="BZ22">
        <v>720</v>
      </c>
      <c r="CA22">
        <v>744</v>
      </c>
      <c r="CB22">
        <v>720</v>
      </c>
      <c r="CC22">
        <v>744</v>
      </c>
      <c r="CD22">
        <v>8760</v>
      </c>
      <c r="CE22">
        <v>10.9</v>
      </c>
      <c r="CF22" t="s">
        <v>328</v>
      </c>
      <c r="CG22" t="s">
        <v>328</v>
      </c>
      <c r="CH22">
        <v>370000</v>
      </c>
      <c r="CI22">
        <v>40101</v>
      </c>
      <c r="CJ22" t="s">
        <v>311</v>
      </c>
      <c r="CK22" t="s">
        <v>311</v>
      </c>
      <c r="CL22" t="s">
        <v>311</v>
      </c>
      <c r="CM22" t="s">
        <v>311</v>
      </c>
      <c r="CN22" t="s">
        <v>311</v>
      </c>
      <c r="CO22" t="s">
        <v>311</v>
      </c>
      <c r="CP22" t="s">
        <v>311</v>
      </c>
      <c r="CQ22" t="s">
        <v>311</v>
      </c>
      <c r="CR22" t="s">
        <v>311</v>
      </c>
      <c r="CS22" t="s">
        <v>311</v>
      </c>
      <c r="CT22" t="s">
        <v>311</v>
      </c>
      <c r="CU22" t="s">
        <v>311</v>
      </c>
      <c r="CV22">
        <v>10.872</v>
      </c>
      <c r="CW22" t="s">
        <v>311</v>
      </c>
      <c r="CX22" t="s">
        <v>311</v>
      </c>
      <c r="CY22" t="s">
        <v>311</v>
      </c>
      <c r="CZ22" t="s">
        <v>311</v>
      </c>
      <c r="DA22">
        <v>10.872</v>
      </c>
      <c r="DB22" t="s">
        <v>311</v>
      </c>
      <c r="DC22" t="s">
        <v>311</v>
      </c>
      <c r="DD22" t="s">
        <v>311</v>
      </c>
      <c r="DE22">
        <v>17.3</v>
      </c>
      <c r="DF22">
        <v>79.5</v>
      </c>
      <c r="DG22">
        <v>88.75</v>
      </c>
      <c r="DH22" t="s">
        <v>311</v>
      </c>
      <c r="DI22" t="s">
        <v>311</v>
      </c>
      <c r="DJ22" t="s">
        <v>311</v>
      </c>
      <c r="DK22" t="s">
        <v>311</v>
      </c>
      <c r="DL22" t="s">
        <v>311</v>
      </c>
      <c r="DM22" t="s">
        <v>311</v>
      </c>
      <c r="DN22" t="s">
        <v>311</v>
      </c>
      <c r="DO22" t="s">
        <v>311</v>
      </c>
      <c r="DP22" t="s">
        <v>311</v>
      </c>
      <c r="DQ22" t="s">
        <v>311</v>
      </c>
      <c r="DR22" t="s">
        <v>311</v>
      </c>
      <c r="DS22">
        <v>0</v>
      </c>
      <c r="DT22">
        <v>0</v>
      </c>
      <c r="EE22">
        <v>287.96571689497773</v>
      </c>
    </row>
    <row r="23" spans="1:135" x14ac:dyDescent="0.25">
      <c r="A23">
        <v>21</v>
      </c>
      <c r="B23" t="s">
        <v>298</v>
      </c>
      <c r="C23">
        <v>103</v>
      </c>
      <c r="D23">
        <v>157</v>
      </c>
      <c r="E23">
        <v>2014</v>
      </c>
      <c r="F23">
        <v>512091</v>
      </c>
      <c r="G23" t="str">
        <f>IF(ISERROR(VLOOKUP(F23,#REF!,1,FALSE)),"NOVE","")</f>
        <v>NOVE</v>
      </c>
      <c r="H23" t="s">
        <v>299</v>
      </c>
      <c r="I23" t="s">
        <v>300</v>
      </c>
      <c r="J23" t="s">
        <v>12</v>
      </c>
      <c r="K23" t="s">
        <v>301</v>
      </c>
      <c r="L23">
        <v>43383513</v>
      </c>
      <c r="M23">
        <v>49455842</v>
      </c>
      <c r="N23" t="s">
        <v>416</v>
      </c>
      <c r="O23">
        <v>779091</v>
      </c>
      <c r="P23" t="s">
        <v>416</v>
      </c>
      <c r="Q23">
        <v>597007</v>
      </c>
      <c r="R23" t="s">
        <v>390</v>
      </c>
      <c r="S23" t="s">
        <v>391</v>
      </c>
      <c r="T23" t="s">
        <v>320</v>
      </c>
      <c r="U23" t="s">
        <v>321</v>
      </c>
      <c r="V23">
        <v>6550</v>
      </c>
      <c r="W23" t="s">
        <v>366</v>
      </c>
      <c r="X23" t="s">
        <v>417</v>
      </c>
      <c r="Y23" s="49">
        <v>40168</v>
      </c>
      <c r="Z23" s="49">
        <v>43831</v>
      </c>
      <c r="AA23">
        <v>2400</v>
      </c>
      <c r="AB23">
        <v>300</v>
      </c>
      <c r="AC23">
        <v>153</v>
      </c>
      <c r="AD23" t="s">
        <v>352</v>
      </c>
      <c r="AE23">
        <v>58.74</v>
      </c>
      <c r="AF23" t="s">
        <v>325</v>
      </c>
      <c r="AG23" t="s">
        <v>311</v>
      </c>
      <c r="AH23" t="s">
        <v>418</v>
      </c>
      <c r="AI23">
        <v>4180500</v>
      </c>
      <c r="AJ23">
        <v>850</v>
      </c>
      <c r="AK23" t="s">
        <v>311</v>
      </c>
      <c r="AL23" t="s">
        <v>313</v>
      </c>
      <c r="AM23" t="s">
        <v>313</v>
      </c>
      <c r="AN23" t="s">
        <v>313</v>
      </c>
      <c r="AO23" t="s">
        <v>313</v>
      </c>
      <c r="AP23" t="s">
        <v>311</v>
      </c>
      <c r="AQ23" t="s">
        <v>311</v>
      </c>
      <c r="AR23" t="s">
        <v>311</v>
      </c>
      <c r="AS23" t="s">
        <v>311</v>
      </c>
      <c r="AT23" t="s">
        <v>311</v>
      </c>
      <c r="AU23" t="s">
        <v>311</v>
      </c>
      <c r="AV23" t="s">
        <v>340</v>
      </c>
      <c r="AW23" t="s">
        <v>340</v>
      </c>
      <c r="AX23" t="s">
        <v>314</v>
      </c>
      <c r="AY23">
        <v>10257</v>
      </c>
      <c r="AZ23">
        <v>-638166</v>
      </c>
      <c r="BA23">
        <v>-1139823</v>
      </c>
      <c r="BB23" t="s">
        <v>311</v>
      </c>
      <c r="BC23" t="s">
        <v>311</v>
      </c>
      <c r="BD23" t="s">
        <v>311</v>
      </c>
      <c r="BE23">
        <v>95.741</v>
      </c>
      <c r="BF23">
        <v>86.475999999999999</v>
      </c>
      <c r="BG23">
        <v>95.741</v>
      </c>
      <c r="BH23">
        <v>92.653000000000006</v>
      </c>
      <c r="BI23">
        <v>95.741</v>
      </c>
      <c r="BJ23">
        <v>92.653000000000006</v>
      </c>
      <c r="BK23">
        <v>95.74</v>
      </c>
      <c r="BL23">
        <v>95.74</v>
      </c>
      <c r="BM23">
        <v>92.652000000000001</v>
      </c>
      <c r="BN23">
        <v>95.74</v>
      </c>
      <c r="BO23">
        <v>92.652000000000001</v>
      </c>
      <c r="BP23">
        <v>95.74</v>
      </c>
      <c r="BQ23">
        <v>1127.269</v>
      </c>
      <c r="BR23">
        <v>744</v>
      </c>
      <c r="BS23">
        <v>672</v>
      </c>
      <c r="BT23">
        <v>744</v>
      </c>
      <c r="BU23">
        <v>720</v>
      </c>
      <c r="BV23">
        <v>744</v>
      </c>
      <c r="BW23">
        <v>720</v>
      </c>
      <c r="BX23">
        <v>744</v>
      </c>
      <c r="BY23">
        <v>744</v>
      </c>
      <c r="BZ23">
        <v>720</v>
      </c>
      <c r="CA23">
        <v>744</v>
      </c>
      <c r="CB23">
        <v>720</v>
      </c>
      <c r="CC23">
        <v>744</v>
      </c>
      <c r="CD23">
        <v>8760</v>
      </c>
      <c r="CE23">
        <v>1200</v>
      </c>
      <c r="CF23" t="s">
        <v>328</v>
      </c>
      <c r="CG23" t="s">
        <v>328</v>
      </c>
      <c r="CH23">
        <v>370000</v>
      </c>
      <c r="CI23">
        <v>40101</v>
      </c>
      <c r="CJ23" t="s">
        <v>311</v>
      </c>
      <c r="CK23" t="s">
        <v>311</v>
      </c>
      <c r="CL23" t="s">
        <v>311</v>
      </c>
      <c r="CM23" t="s">
        <v>311</v>
      </c>
      <c r="CN23" t="s">
        <v>311</v>
      </c>
      <c r="CO23" t="s">
        <v>311</v>
      </c>
      <c r="CP23" t="s">
        <v>311</v>
      </c>
      <c r="CQ23" t="s">
        <v>311</v>
      </c>
      <c r="CR23" t="s">
        <v>311</v>
      </c>
      <c r="CS23" t="s">
        <v>311</v>
      </c>
      <c r="CT23" t="s">
        <v>311</v>
      </c>
      <c r="CU23" t="s">
        <v>311</v>
      </c>
      <c r="CV23">
        <v>1127.269</v>
      </c>
      <c r="CW23" t="s">
        <v>311</v>
      </c>
      <c r="CX23" t="s">
        <v>311</v>
      </c>
      <c r="CY23" t="s">
        <v>311</v>
      </c>
      <c r="CZ23" t="s">
        <v>311</v>
      </c>
      <c r="DA23">
        <v>412.94600000000003</v>
      </c>
      <c r="DB23" t="s">
        <v>311</v>
      </c>
      <c r="DC23" t="s">
        <v>311</v>
      </c>
      <c r="DD23">
        <v>714.32299999999998</v>
      </c>
      <c r="DE23">
        <v>2.2999999999999998</v>
      </c>
      <c r="DF23">
        <v>25.5</v>
      </c>
      <c r="DG23">
        <v>1.7</v>
      </c>
      <c r="DH23">
        <v>459</v>
      </c>
      <c r="DI23">
        <v>0.8</v>
      </c>
      <c r="DJ23">
        <v>2.1800000000000002</v>
      </c>
      <c r="DK23">
        <v>1.27</v>
      </c>
      <c r="DL23">
        <v>266</v>
      </c>
      <c r="DM23">
        <v>670</v>
      </c>
      <c r="DN23">
        <v>478</v>
      </c>
      <c r="DO23">
        <v>459</v>
      </c>
      <c r="DP23">
        <v>36.200000000000003</v>
      </c>
      <c r="DQ23">
        <v>37.1</v>
      </c>
      <c r="DR23">
        <v>11.8</v>
      </c>
      <c r="DS23">
        <v>0</v>
      </c>
      <c r="DT23">
        <v>0</v>
      </c>
    </row>
    <row r="24" spans="1:135" x14ac:dyDescent="0.25">
      <c r="A24">
        <v>22</v>
      </c>
      <c r="B24" t="s">
        <v>298</v>
      </c>
      <c r="C24">
        <v>1284</v>
      </c>
      <c r="D24">
        <v>100607</v>
      </c>
      <c r="E24">
        <v>2014</v>
      </c>
      <c r="F24">
        <v>540941</v>
      </c>
      <c r="G24" t="str">
        <f>IF(ISERROR(VLOOKUP(F24,#REF!,1,FALSE)),"NOVE","")</f>
        <v>NOVE</v>
      </c>
      <c r="H24" t="s">
        <v>299</v>
      </c>
      <c r="I24" t="s">
        <v>300</v>
      </c>
      <c r="J24" s="50" t="s">
        <v>419</v>
      </c>
      <c r="K24" t="s">
        <v>301</v>
      </c>
      <c r="L24">
        <v>842575</v>
      </c>
      <c r="M24">
        <v>842575</v>
      </c>
      <c r="N24" t="s">
        <v>420</v>
      </c>
      <c r="O24">
        <v>773441</v>
      </c>
      <c r="P24" t="s">
        <v>421</v>
      </c>
      <c r="Q24">
        <v>596906</v>
      </c>
      <c r="R24" t="s">
        <v>390</v>
      </c>
      <c r="S24" t="s">
        <v>391</v>
      </c>
      <c r="T24" t="s">
        <v>320</v>
      </c>
      <c r="U24" t="s">
        <v>321</v>
      </c>
      <c r="V24" t="s">
        <v>311</v>
      </c>
      <c r="W24" t="s">
        <v>392</v>
      </c>
      <c r="X24" t="s">
        <v>422</v>
      </c>
      <c r="Y24" s="49">
        <v>38476</v>
      </c>
      <c r="Z24" s="49">
        <v>42004</v>
      </c>
      <c r="AA24">
        <v>14</v>
      </c>
      <c r="AB24">
        <v>0.93300000000000005</v>
      </c>
      <c r="AC24">
        <v>0.95</v>
      </c>
      <c r="AD24" t="s">
        <v>423</v>
      </c>
      <c r="AE24">
        <v>10.28</v>
      </c>
      <c r="AF24" t="s">
        <v>325</v>
      </c>
      <c r="AG24" t="s">
        <v>311</v>
      </c>
      <c r="AH24" t="s">
        <v>424</v>
      </c>
      <c r="AI24">
        <v>4179400</v>
      </c>
      <c r="AJ24">
        <v>148</v>
      </c>
      <c r="AK24" t="s">
        <v>311</v>
      </c>
      <c r="AL24" t="s">
        <v>313</v>
      </c>
      <c r="AM24" t="s">
        <v>313</v>
      </c>
      <c r="AN24" t="s">
        <v>313</v>
      </c>
      <c r="AO24" t="s">
        <v>313</v>
      </c>
      <c r="AP24" t="s">
        <v>311</v>
      </c>
      <c r="AQ24" t="s">
        <v>311</v>
      </c>
      <c r="AR24" t="s">
        <v>311</v>
      </c>
      <c r="AS24" t="s">
        <v>311</v>
      </c>
      <c r="AT24" t="s">
        <v>311</v>
      </c>
      <c r="AU24" t="s">
        <v>311</v>
      </c>
      <c r="AV24" t="s">
        <v>313</v>
      </c>
      <c r="AW24" t="s">
        <v>313</v>
      </c>
      <c r="AX24" t="s">
        <v>314</v>
      </c>
      <c r="AY24" t="s">
        <v>311</v>
      </c>
      <c r="AZ24">
        <v>-644513</v>
      </c>
      <c r="BA24">
        <v>-1138614</v>
      </c>
      <c r="BB24" t="s">
        <v>311</v>
      </c>
      <c r="BC24" t="s">
        <v>311</v>
      </c>
      <c r="BD24" t="s">
        <v>311</v>
      </c>
      <c r="BE24">
        <v>0.78200000000000003</v>
      </c>
      <c r="BF24">
        <v>0.70699999999999996</v>
      </c>
      <c r="BG24">
        <v>0.78200000000000003</v>
      </c>
      <c r="BH24">
        <v>0.75700000000000001</v>
      </c>
      <c r="BI24">
        <v>0.78200000000000003</v>
      </c>
      <c r="BJ24">
        <v>0.75700000000000001</v>
      </c>
      <c r="BK24">
        <v>0.78200000000000003</v>
      </c>
      <c r="BL24">
        <v>0.78200000000000003</v>
      </c>
      <c r="BM24">
        <v>0.75700000000000001</v>
      </c>
      <c r="BN24">
        <v>0.78100000000000003</v>
      </c>
      <c r="BO24">
        <v>0.75600000000000001</v>
      </c>
      <c r="BP24">
        <v>0.78100000000000003</v>
      </c>
      <c r="BQ24">
        <v>9.2059999999999995</v>
      </c>
      <c r="BR24">
        <v>744</v>
      </c>
      <c r="BS24">
        <v>672</v>
      </c>
      <c r="BT24">
        <v>744</v>
      </c>
      <c r="BU24">
        <v>720</v>
      </c>
      <c r="BV24">
        <v>744</v>
      </c>
      <c r="BW24">
        <v>720</v>
      </c>
      <c r="BX24">
        <v>744</v>
      </c>
      <c r="BY24">
        <v>744</v>
      </c>
      <c r="BZ24">
        <v>720</v>
      </c>
      <c r="CA24">
        <v>744</v>
      </c>
      <c r="CB24">
        <v>720</v>
      </c>
      <c r="CC24">
        <v>744</v>
      </c>
      <c r="CD24">
        <v>8760</v>
      </c>
      <c r="CE24" t="s">
        <v>311</v>
      </c>
      <c r="CF24" t="s">
        <v>327</v>
      </c>
      <c r="CG24" t="s">
        <v>328</v>
      </c>
      <c r="CH24">
        <v>370000</v>
      </c>
      <c r="CI24">
        <v>40101</v>
      </c>
      <c r="CJ24" t="s">
        <v>311</v>
      </c>
      <c r="CK24" t="s">
        <v>311</v>
      </c>
      <c r="CL24" t="s">
        <v>311</v>
      </c>
      <c r="CM24" t="s">
        <v>311</v>
      </c>
      <c r="CN24" t="s">
        <v>311</v>
      </c>
      <c r="CO24" t="s">
        <v>311</v>
      </c>
      <c r="CP24" t="s">
        <v>311</v>
      </c>
      <c r="CQ24" t="s">
        <v>311</v>
      </c>
      <c r="CR24" t="s">
        <v>311</v>
      </c>
      <c r="CS24" t="s">
        <v>311</v>
      </c>
      <c r="CT24" t="s">
        <v>311</v>
      </c>
      <c r="CU24" t="s">
        <v>311</v>
      </c>
      <c r="CV24">
        <v>9.2059999999999995</v>
      </c>
      <c r="CW24" t="s">
        <v>311</v>
      </c>
      <c r="CX24" t="s">
        <v>311</v>
      </c>
      <c r="CY24" t="s">
        <v>311</v>
      </c>
      <c r="CZ24" t="s">
        <v>311</v>
      </c>
      <c r="DA24">
        <v>9.2059999999999995</v>
      </c>
      <c r="DB24" t="s">
        <v>311</v>
      </c>
      <c r="DC24" t="s">
        <v>311</v>
      </c>
      <c r="DD24" t="s">
        <v>311</v>
      </c>
      <c r="DE24">
        <v>18</v>
      </c>
      <c r="DF24">
        <v>67.5</v>
      </c>
      <c r="DG24">
        <v>22.2</v>
      </c>
      <c r="DH24" t="s">
        <v>311</v>
      </c>
      <c r="DI24" t="s">
        <v>311</v>
      </c>
      <c r="DJ24" t="s">
        <v>311</v>
      </c>
      <c r="DK24" t="s">
        <v>311</v>
      </c>
      <c r="DL24">
        <v>18</v>
      </c>
      <c r="DM24">
        <v>67.5</v>
      </c>
      <c r="DN24">
        <v>22.2</v>
      </c>
      <c r="DO24" t="s">
        <v>311</v>
      </c>
      <c r="DP24" t="s">
        <v>311</v>
      </c>
      <c r="DQ24" t="s">
        <v>311</v>
      </c>
      <c r="DS24">
        <v>0</v>
      </c>
      <c r="DT24">
        <v>0</v>
      </c>
      <c r="DU24">
        <f>DE24*BQ24</f>
        <v>165.708</v>
      </c>
      <c r="DV24">
        <f>(1-DE24/DL24)*100</f>
        <v>0</v>
      </c>
      <c r="DW24" t="e">
        <f>DI24*$BQ24</f>
        <v>#VALUE!</v>
      </c>
      <c r="DX24" t="e">
        <f>(1-DI24/DP24)*100</f>
        <v>#VALUE!</v>
      </c>
      <c r="DY24" t="e">
        <f t="shared" ref="DY24" si="10">DJ24*$BQ24</f>
        <v>#VALUE!</v>
      </c>
      <c r="DZ24" t="e">
        <f>(1-DJ24/DQ24)*100</f>
        <v>#VALUE!</v>
      </c>
      <c r="EA24" t="e">
        <f>DK24*$BQ24</f>
        <v>#VALUE!</v>
      </c>
      <c r="EB24" t="e">
        <f>(1-DK24/DR24)*100</f>
        <v>#VALUE!</v>
      </c>
    </row>
    <row r="25" spans="1:135" x14ac:dyDescent="0.25">
      <c r="A25">
        <v>23</v>
      </c>
      <c r="B25" t="s">
        <v>298</v>
      </c>
      <c r="C25">
        <v>55</v>
      </c>
      <c r="D25">
        <v>87</v>
      </c>
      <c r="E25">
        <v>2014</v>
      </c>
      <c r="F25">
        <v>511241</v>
      </c>
      <c r="G25" t="str">
        <f>IF(ISERROR(VLOOKUP(F25,#REF!,1,FALSE)),"NOVE","")</f>
        <v>NOVE</v>
      </c>
      <c r="H25" t="s">
        <v>299</v>
      </c>
      <c r="I25" t="s">
        <v>300</v>
      </c>
      <c r="J25" t="s">
        <v>8</v>
      </c>
      <c r="K25" t="s">
        <v>301</v>
      </c>
      <c r="L25">
        <v>63992370</v>
      </c>
      <c r="M25">
        <v>63992370</v>
      </c>
      <c r="N25" t="s">
        <v>416</v>
      </c>
      <c r="O25">
        <v>779091</v>
      </c>
      <c r="P25" t="s">
        <v>416</v>
      </c>
      <c r="Q25">
        <v>597007</v>
      </c>
      <c r="R25" t="s">
        <v>390</v>
      </c>
      <c r="S25" t="s">
        <v>391</v>
      </c>
      <c r="T25" t="s">
        <v>320</v>
      </c>
      <c r="U25" t="s">
        <v>321</v>
      </c>
      <c r="V25">
        <v>6550</v>
      </c>
      <c r="W25" t="s">
        <v>392</v>
      </c>
      <c r="X25" t="s">
        <v>425</v>
      </c>
      <c r="Y25" s="49">
        <v>41043</v>
      </c>
      <c r="Z25" s="49">
        <v>42886</v>
      </c>
      <c r="AA25">
        <v>94</v>
      </c>
      <c r="AB25">
        <v>7.9</v>
      </c>
      <c r="AC25">
        <v>5</v>
      </c>
      <c r="AD25" t="s">
        <v>423</v>
      </c>
      <c r="AE25">
        <v>0.97</v>
      </c>
      <c r="AF25" t="s">
        <v>338</v>
      </c>
      <c r="AG25" t="s">
        <v>311</v>
      </c>
      <c r="AH25" t="s">
        <v>426</v>
      </c>
      <c r="AI25">
        <v>4180400</v>
      </c>
      <c r="AJ25">
        <v>223</v>
      </c>
      <c r="AK25" t="s">
        <v>311</v>
      </c>
      <c r="AL25" t="s">
        <v>313</v>
      </c>
      <c r="AM25" t="s">
        <v>313</v>
      </c>
      <c r="AN25" t="s">
        <v>313</v>
      </c>
      <c r="AO25" t="s">
        <v>313</v>
      </c>
      <c r="AP25" t="s">
        <v>311</v>
      </c>
      <c r="AQ25" t="s">
        <v>311</v>
      </c>
      <c r="AR25" t="s">
        <v>311</v>
      </c>
      <c r="AS25" t="s">
        <v>311</v>
      </c>
      <c r="AT25" t="s">
        <v>311</v>
      </c>
      <c r="AU25" t="s">
        <v>311</v>
      </c>
      <c r="AV25" t="s">
        <v>340</v>
      </c>
      <c r="AW25" t="s">
        <v>340</v>
      </c>
      <c r="AX25" t="s">
        <v>341</v>
      </c>
      <c r="AY25" t="s">
        <v>311</v>
      </c>
      <c r="AZ25">
        <v>-639778</v>
      </c>
      <c r="BA25">
        <v>-1138223</v>
      </c>
      <c r="BB25" t="s">
        <v>311</v>
      </c>
      <c r="BC25" t="s">
        <v>311</v>
      </c>
      <c r="BD25" t="s">
        <v>311</v>
      </c>
      <c r="BE25">
        <v>5.2240000000000002</v>
      </c>
      <c r="BF25">
        <v>4.6890000000000001</v>
      </c>
      <c r="BG25">
        <v>5.0389999999999997</v>
      </c>
      <c r="BH25">
        <v>4.4109999999999996</v>
      </c>
      <c r="BI25">
        <v>4.508</v>
      </c>
      <c r="BJ25">
        <v>4.8970000000000002</v>
      </c>
      <c r="BK25">
        <v>5.4539999999999997</v>
      </c>
      <c r="BL25">
        <v>5.4189999999999996</v>
      </c>
      <c r="BM25">
        <v>5.3040000000000003</v>
      </c>
      <c r="BN25">
        <v>5.6459999999999999</v>
      </c>
      <c r="BO25">
        <v>5.6239999999999997</v>
      </c>
      <c r="BP25">
        <v>5.8330000000000002</v>
      </c>
      <c r="BQ25">
        <v>62.048000000000002</v>
      </c>
      <c r="BR25">
        <v>744</v>
      </c>
      <c r="BS25">
        <v>672</v>
      </c>
      <c r="BT25">
        <v>744</v>
      </c>
      <c r="BU25">
        <v>720</v>
      </c>
      <c r="BV25">
        <v>744</v>
      </c>
      <c r="BW25">
        <v>720</v>
      </c>
      <c r="BX25">
        <v>744</v>
      </c>
      <c r="BY25">
        <v>744</v>
      </c>
      <c r="BZ25">
        <v>720</v>
      </c>
      <c r="CA25">
        <v>744</v>
      </c>
      <c r="CB25">
        <v>720</v>
      </c>
      <c r="CC25">
        <v>744</v>
      </c>
      <c r="CD25">
        <v>8760</v>
      </c>
      <c r="CE25" t="s">
        <v>311</v>
      </c>
      <c r="CF25" t="s">
        <v>328</v>
      </c>
      <c r="CG25" t="s">
        <v>328</v>
      </c>
      <c r="CH25">
        <v>105100</v>
      </c>
      <c r="CI25">
        <v>40102</v>
      </c>
      <c r="CJ25" t="s">
        <v>311</v>
      </c>
      <c r="CK25" t="s">
        <v>311</v>
      </c>
      <c r="CL25" t="s">
        <v>311</v>
      </c>
      <c r="CM25" t="s">
        <v>311</v>
      </c>
      <c r="CN25" t="s">
        <v>311</v>
      </c>
      <c r="CO25" t="s">
        <v>311</v>
      </c>
      <c r="CP25" t="s">
        <v>311</v>
      </c>
      <c r="CQ25" t="s">
        <v>311</v>
      </c>
      <c r="CR25" t="s">
        <v>311</v>
      </c>
      <c r="CS25" t="s">
        <v>311</v>
      </c>
      <c r="CT25" t="s">
        <v>311</v>
      </c>
      <c r="CU25" t="s">
        <v>311</v>
      </c>
      <c r="CV25" t="s">
        <v>311</v>
      </c>
      <c r="CW25" t="s">
        <v>311</v>
      </c>
      <c r="CX25">
        <v>62.048000000000002</v>
      </c>
      <c r="CY25" t="s">
        <v>311</v>
      </c>
      <c r="CZ25">
        <v>50.917000000000002</v>
      </c>
      <c r="DA25">
        <v>11.131</v>
      </c>
      <c r="DB25" t="s">
        <v>311</v>
      </c>
      <c r="DC25" t="s">
        <v>311</v>
      </c>
      <c r="DD25" t="s">
        <v>311</v>
      </c>
      <c r="DE25">
        <v>30</v>
      </c>
      <c r="DF25">
        <v>82.5</v>
      </c>
      <c r="DG25">
        <v>17.2</v>
      </c>
      <c r="DH25" t="s">
        <v>311</v>
      </c>
      <c r="DI25">
        <v>1.8</v>
      </c>
      <c r="DJ25" t="s">
        <v>311</v>
      </c>
      <c r="DK25">
        <v>1.37</v>
      </c>
      <c r="DL25">
        <v>2263</v>
      </c>
      <c r="DM25">
        <v>4288</v>
      </c>
      <c r="DN25">
        <v>1282</v>
      </c>
      <c r="DO25" t="s">
        <v>311</v>
      </c>
      <c r="DP25" t="s">
        <v>311</v>
      </c>
      <c r="DQ25" t="s">
        <v>311</v>
      </c>
      <c r="DR25" t="s">
        <v>311</v>
      </c>
      <c r="DS25">
        <v>0</v>
      </c>
      <c r="DT25">
        <v>0</v>
      </c>
    </row>
    <row r="26" spans="1:135" x14ac:dyDescent="0.25">
      <c r="A26">
        <v>24</v>
      </c>
      <c r="B26" t="s">
        <v>298</v>
      </c>
      <c r="C26">
        <v>328</v>
      </c>
      <c r="D26">
        <v>5628</v>
      </c>
      <c r="E26">
        <v>2014</v>
      </c>
      <c r="F26">
        <v>516961</v>
      </c>
      <c r="G26" t="str">
        <f>IF(ISERROR(VLOOKUP(F26,#REF!,1,FALSE)),"NOVE","")</f>
        <v>NOVE</v>
      </c>
      <c r="H26" t="s">
        <v>299</v>
      </c>
      <c r="I26" t="s">
        <v>300</v>
      </c>
      <c r="J26" t="s">
        <v>46</v>
      </c>
      <c r="K26" t="s">
        <v>301</v>
      </c>
      <c r="L26">
        <v>599654</v>
      </c>
      <c r="M26">
        <v>599654</v>
      </c>
      <c r="N26" t="s">
        <v>427</v>
      </c>
      <c r="O26">
        <v>718335</v>
      </c>
      <c r="P26" t="s">
        <v>427</v>
      </c>
      <c r="Q26">
        <v>596388</v>
      </c>
      <c r="R26" t="s">
        <v>390</v>
      </c>
      <c r="S26" t="s">
        <v>391</v>
      </c>
      <c r="T26" t="s">
        <v>320</v>
      </c>
      <c r="U26" t="s">
        <v>321</v>
      </c>
      <c r="V26">
        <v>6550</v>
      </c>
      <c r="W26" t="s">
        <v>392</v>
      </c>
      <c r="X26" t="s">
        <v>428</v>
      </c>
      <c r="Y26" s="49">
        <v>39322</v>
      </c>
      <c r="Z26" s="49">
        <v>45433</v>
      </c>
      <c r="AA26">
        <v>31.536000000000001</v>
      </c>
      <c r="AB26" t="s">
        <v>311</v>
      </c>
      <c r="AC26">
        <v>3.5</v>
      </c>
      <c r="AD26" t="s">
        <v>429</v>
      </c>
      <c r="AE26">
        <v>4.8499999999999996</v>
      </c>
      <c r="AF26" t="s">
        <v>310</v>
      </c>
      <c r="AG26" t="s">
        <v>311</v>
      </c>
      <c r="AH26" t="s">
        <v>430</v>
      </c>
      <c r="AI26">
        <v>4179500</v>
      </c>
      <c r="AJ26">
        <v>334</v>
      </c>
      <c r="AK26" t="s">
        <v>311</v>
      </c>
      <c r="AL26" t="s">
        <v>313</v>
      </c>
      <c r="AM26" t="s">
        <v>313</v>
      </c>
      <c r="AN26" t="s">
        <v>313</v>
      </c>
      <c r="AO26" t="s">
        <v>313</v>
      </c>
      <c r="AP26" t="s">
        <v>311</v>
      </c>
      <c r="AQ26" t="s">
        <v>311</v>
      </c>
      <c r="AR26" t="s">
        <v>311</v>
      </c>
      <c r="AS26" t="s">
        <v>311</v>
      </c>
      <c r="AT26" t="s">
        <v>311</v>
      </c>
      <c r="AU26" t="s">
        <v>311</v>
      </c>
      <c r="AV26" t="s">
        <v>340</v>
      </c>
      <c r="AW26" t="s">
        <v>313</v>
      </c>
      <c r="AX26" t="s">
        <v>311</v>
      </c>
      <c r="AY26">
        <v>256</v>
      </c>
      <c r="AZ26">
        <v>-648735</v>
      </c>
      <c r="BA26">
        <v>-1137984</v>
      </c>
      <c r="BB26" t="s">
        <v>311</v>
      </c>
      <c r="BC26" t="s">
        <v>311</v>
      </c>
      <c r="BD26" t="s">
        <v>311</v>
      </c>
      <c r="BE26">
        <v>3.2</v>
      </c>
      <c r="BF26">
        <v>1.57</v>
      </c>
      <c r="BG26">
        <v>1.66</v>
      </c>
      <c r="BH26">
        <v>3.4</v>
      </c>
      <c r="BI26">
        <v>2.1</v>
      </c>
      <c r="BJ26">
        <v>2.2999999999999998</v>
      </c>
      <c r="BK26">
        <v>1.7</v>
      </c>
      <c r="BL26">
        <v>2.2999999999999998</v>
      </c>
      <c r="BM26">
        <v>2.2999999999999998</v>
      </c>
      <c r="BN26">
        <v>2.2999999999999998</v>
      </c>
      <c r="BO26">
        <v>2.6</v>
      </c>
      <c r="BP26">
        <v>2.2000000000000002</v>
      </c>
      <c r="BQ26">
        <v>27.63</v>
      </c>
      <c r="BR26">
        <v>744</v>
      </c>
      <c r="BS26">
        <v>672</v>
      </c>
      <c r="BT26">
        <v>744</v>
      </c>
      <c r="BU26">
        <v>720</v>
      </c>
      <c r="BV26">
        <v>744</v>
      </c>
      <c r="BW26">
        <v>720</v>
      </c>
      <c r="BX26">
        <v>744</v>
      </c>
      <c r="BY26">
        <v>744</v>
      </c>
      <c r="BZ26">
        <v>720</v>
      </c>
      <c r="CA26">
        <v>744</v>
      </c>
      <c r="CB26">
        <v>720</v>
      </c>
      <c r="CC26">
        <v>744</v>
      </c>
      <c r="CD26">
        <v>8760</v>
      </c>
      <c r="CE26" t="s">
        <v>311</v>
      </c>
      <c r="CF26" t="s">
        <v>328</v>
      </c>
      <c r="CG26" t="s">
        <v>315</v>
      </c>
      <c r="CH26">
        <v>370000</v>
      </c>
      <c r="CI26">
        <v>40101</v>
      </c>
      <c r="CJ26" t="s">
        <v>311</v>
      </c>
      <c r="CK26" t="s">
        <v>311</v>
      </c>
      <c r="CL26" t="s">
        <v>311</v>
      </c>
      <c r="CM26" t="s">
        <v>311</v>
      </c>
      <c r="CN26" t="s">
        <v>311</v>
      </c>
      <c r="CO26" t="s">
        <v>311</v>
      </c>
      <c r="CP26" t="s">
        <v>311</v>
      </c>
      <c r="CQ26" t="s">
        <v>311</v>
      </c>
      <c r="CR26" t="s">
        <v>311</v>
      </c>
      <c r="CS26" t="s">
        <v>311</v>
      </c>
      <c r="CT26" t="s">
        <v>311</v>
      </c>
      <c r="CU26" t="s">
        <v>311</v>
      </c>
      <c r="CV26">
        <v>27.63</v>
      </c>
      <c r="CW26" t="s">
        <v>311</v>
      </c>
      <c r="CX26" t="s">
        <v>311</v>
      </c>
      <c r="CY26" t="s">
        <v>311</v>
      </c>
      <c r="CZ26" t="s">
        <v>311</v>
      </c>
      <c r="DA26">
        <v>23</v>
      </c>
      <c r="DB26" t="s">
        <v>311</v>
      </c>
      <c r="DC26" t="s">
        <v>311</v>
      </c>
      <c r="DD26">
        <v>4.63</v>
      </c>
      <c r="DE26">
        <v>8.9</v>
      </c>
      <c r="DF26">
        <v>36.1</v>
      </c>
      <c r="DG26">
        <v>6.5</v>
      </c>
      <c r="DH26" t="s">
        <v>311</v>
      </c>
      <c r="DI26">
        <v>11.6</v>
      </c>
      <c r="DJ26" t="s">
        <v>311</v>
      </c>
      <c r="DK26" t="s">
        <v>311</v>
      </c>
      <c r="DL26">
        <v>29</v>
      </c>
      <c r="DM26">
        <v>109.4</v>
      </c>
      <c r="DN26">
        <v>40</v>
      </c>
      <c r="DO26" t="s">
        <v>311</v>
      </c>
      <c r="DP26">
        <v>13</v>
      </c>
      <c r="DQ26" t="s">
        <v>311</v>
      </c>
      <c r="DR26" t="s">
        <v>311</v>
      </c>
      <c r="DS26">
        <v>0</v>
      </c>
      <c r="DT26">
        <v>0</v>
      </c>
    </row>
    <row r="27" spans="1:135" x14ac:dyDescent="0.25">
      <c r="A27">
        <v>25</v>
      </c>
      <c r="B27" t="s">
        <v>298</v>
      </c>
      <c r="C27">
        <v>1292</v>
      </c>
      <c r="D27">
        <v>100727</v>
      </c>
      <c r="E27">
        <v>2014</v>
      </c>
      <c r="F27">
        <v>541181</v>
      </c>
      <c r="G27" t="str">
        <f>IF(ISERROR(VLOOKUP(F27,#REF!,1,FALSE)),"NOVE","")</f>
        <v>NOVE</v>
      </c>
      <c r="H27" t="s">
        <v>299</v>
      </c>
      <c r="I27" t="s">
        <v>300</v>
      </c>
      <c r="J27" s="50" t="s">
        <v>431</v>
      </c>
      <c r="K27" t="s">
        <v>301</v>
      </c>
      <c r="L27">
        <v>842494</v>
      </c>
      <c r="M27">
        <v>842494</v>
      </c>
      <c r="N27" t="s">
        <v>432</v>
      </c>
      <c r="O27">
        <v>692115</v>
      </c>
      <c r="P27" t="s">
        <v>433</v>
      </c>
      <c r="Q27">
        <v>596094</v>
      </c>
      <c r="R27" t="s">
        <v>390</v>
      </c>
      <c r="S27" t="s">
        <v>391</v>
      </c>
      <c r="T27" t="s">
        <v>320</v>
      </c>
      <c r="U27" t="s">
        <v>321</v>
      </c>
      <c r="V27" t="s">
        <v>311</v>
      </c>
      <c r="W27" t="s">
        <v>392</v>
      </c>
      <c r="X27" t="s">
        <v>434</v>
      </c>
      <c r="Y27" s="49">
        <v>38341</v>
      </c>
      <c r="Z27" s="49">
        <v>42004</v>
      </c>
      <c r="AA27">
        <v>21.9</v>
      </c>
      <c r="AB27">
        <v>2.2799999999999998</v>
      </c>
      <c r="AC27">
        <v>1.39</v>
      </c>
      <c r="AD27" t="s">
        <v>377</v>
      </c>
      <c r="AE27">
        <v>0.69</v>
      </c>
      <c r="AF27" t="s">
        <v>310</v>
      </c>
      <c r="AG27" t="s">
        <v>311</v>
      </c>
      <c r="AH27" t="s">
        <v>435</v>
      </c>
      <c r="AI27">
        <v>4178200</v>
      </c>
      <c r="AJ27">
        <v>805</v>
      </c>
      <c r="AK27" t="s">
        <v>311</v>
      </c>
      <c r="AL27" t="s">
        <v>313</v>
      </c>
      <c r="AM27" t="s">
        <v>313</v>
      </c>
      <c r="AN27" t="s">
        <v>313</v>
      </c>
      <c r="AO27" t="s">
        <v>313</v>
      </c>
      <c r="AP27" t="s">
        <v>311</v>
      </c>
      <c r="AQ27" t="s">
        <v>311</v>
      </c>
      <c r="AR27" t="s">
        <v>311</v>
      </c>
      <c r="AS27" t="s">
        <v>311</v>
      </c>
      <c r="AT27" t="s">
        <v>311</v>
      </c>
      <c r="AU27" t="s">
        <v>311</v>
      </c>
      <c r="AV27" t="s">
        <v>313</v>
      </c>
      <c r="AW27" t="s">
        <v>313</v>
      </c>
      <c r="AX27" t="s">
        <v>314</v>
      </c>
      <c r="AY27" t="s">
        <v>311</v>
      </c>
      <c r="AZ27">
        <v>-637405</v>
      </c>
      <c r="BA27">
        <v>-1136217</v>
      </c>
      <c r="BB27" t="s">
        <v>311</v>
      </c>
      <c r="BC27" t="s">
        <v>311</v>
      </c>
      <c r="BD27" t="s">
        <v>311</v>
      </c>
      <c r="BE27">
        <v>0.91500000000000004</v>
      </c>
      <c r="BF27">
        <v>0.82599999999999996</v>
      </c>
      <c r="BG27">
        <v>0.91500000000000004</v>
      </c>
      <c r="BH27">
        <v>0.88500000000000001</v>
      </c>
      <c r="BI27">
        <v>0.91500000000000004</v>
      </c>
      <c r="BJ27">
        <v>0.88500000000000001</v>
      </c>
      <c r="BK27">
        <v>0.91500000000000004</v>
      </c>
      <c r="BL27">
        <v>0.91500000000000004</v>
      </c>
      <c r="BM27">
        <v>0.88400000000000001</v>
      </c>
      <c r="BN27">
        <v>0.91400000000000003</v>
      </c>
      <c r="BO27">
        <v>0.88400000000000001</v>
      </c>
      <c r="BP27">
        <v>0.91400000000000003</v>
      </c>
      <c r="BQ27">
        <v>10.766999999999999</v>
      </c>
      <c r="BR27">
        <v>744</v>
      </c>
      <c r="BS27">
        <v>672</v>
      </c>
      <c r="BT27">
        <v>744</v>
      </c>
      <c r="BU27">
        <v>720</v>
      </c>
      <c r="BV27">
        <v>744</v>
      </c>
      <c r="BW27">
        <v>720</v>
      </c>
      <c r="BX27">
        <v>744</v>
      </c>
      <c r="BY27">
        <v>744</v>
      </c>
      <c r="BZ27">
        <v>720</v>
      </c>
      <c r="CA27">
        <v>744</v>
      </c>
      <c r="CB27">
        <v>720</v>
      </c>
      <c r="CC27">
        <v>744</v>
      </c>
      <c r="CD27">
        <v>8760</v>
      </c>
      <c r="CE27" t="s">
        <v>311</v>
      </c>
      <c r="CF27" t="s">
        <v>328</v>
      </c>
      <c r="CG27" t="s">
        <v>328</v>
      </c>
      <c r="CH27">
        <v>370000</v>
      </c>
      <c r="CI27">
        <v>40101</v>
      </c>
      <c r="CJ27" t="s">
        <v>311</v>
      </c>
      <c r="CK27" t="s">
        <v>311</v>
      </c>
      <c r="CL27" t="s">
        <v>311</v>
      </c>
      <c r="CM27" t="s">
        <v>311</v>
      </c>
      <c r="CN27" t="s">
        <v>311</v>
      </c>
      <c r="CO27" t="s">
        <v>311</v>
      </c>
      <c r="CP27" t="s">
        <v>311</v>
      </c>
      <c r="CQ27" t="s">
        <v>311</v>
      </c>
      <c r="CR27" t="s">
        <v>311</v>
      </c>
      <c r="CS27" t="s">
        <v>311</v>
      </c>
      <c r="CT27" t="s">
        <v>311</v>
      </c>
      <c r="CU27" t="s">
        <v>311</v>
      </c>
      <c r="CV27">
        <v>10.766999999999999</v>
      </c>
      <c r="CW27" t="s">
        <v>311</v>
      </c>
      <c r="CX27" t="s">
        <v>311</v>
      </c>
      <c r="CY27" t="s">
        <v>311</v>
      </c>
      <c r="CZ27" t="s">
        <v>311</v>
      </c>
      <c r="DA27">
        <v>10.766999999999999</v>
      </c>
      <c r="DB27" t="s">
        <v>311</v>
      </c>
      <c r="DC27" t="s">
        <v>311</v>
      </c>
      <c r="DD27" t="s">
        <v>311</v>
      </c>
      <c r="DE27">
        <v>6.1</v>
      </c>
      <c r="DF27">
        <v>29.3</v>
      </c>
      <c r="DG27">
        <v>36</v>
      </c>
      <c r="DH27" t="s">
        <v>311</v>
      </c>
      <c r="DI27" t="s">
        <v>311</v>
      </c>
      <c r="DJ27" t="s">
        <v>311</v>
      </c>
      <c r="DK27" t="s">
        <v>311</v>
      </c>
      <c r="DL27">
        <f>DE27</f>
        <v>6.1</v>
      </c>
      <c r="DM27">
        <f t="shared" ref="DM27:DN27" si="11">DF27</f>
        <v>29.3</v>
      </c>
      <c r="DN27">
        <f t="shared" si="11"/>
        <v>36</v>
      </c>
      <c r="DO27" t="s">
        <v>311</v>
      </c>
      <c r="DP27" t="s">
        <v>311</v>
      </c>
      <c r="DQ27" t="s">
        <v>311</v>
      </c>
      <c r="DS27">
        <v>0</v>
      </c>
      <c r="DT27">
        <v>0</v>
      </c>
      <c r="DU27">
        <f>DE27*BQ27</f>
        <v>65.678699999999992</v>
      </c>
      <c r="DV27">
        <f>(1-DE27/DL27)*100</f>
        <v>0</v>
      </c>
      <c r="DW27" t="e">
        <f>DI27*$BQ27</f>
        <v>#VALUE!</v>
      </c>
      <c r="DX27" t="e">
        <f>(1-DI27/DP27)*100</f>
        <v>#VALUE!</v>
      </c>
      <c r="DY27" t="e">
        <f t="shared" ref="DY27" si="12">DJ27*$BQ27</f>
        <v>#VALUE!</v>
      </c>
      <c r="DZ27" t="e">
        <f>(1-DJ27/DQ27)*100</f>
        <v>#VALUE!</v>
      </c>
      <c r="EA27" t="e">
        <f>DK27*$BQ27</f>
        <v>#VALUE!</v>
      </c>
      <c r="EB27" t="e">
        <f>(1-DK27/DR27)*100</f>
        <v>#VALUE!</v>
      </c>
    </row>
    <row r="28" spans="1:135" x14ac:dyDescent="0.25">
      <c r="A28">
        <v>26</v>
      </c>
      <c r="B28" t="s">
        <v>298</v>
      </c>
      <c r="C28">
        <v>147</v>
      </c>
      <c r="D28">
        <v>249</v>
      </c>
      <c r="E28">
        <v>2014</v>
      </c>
      <c r="F28">
        <v>514231</v>
      </c>
      <c r="G28" t="str">
        <f>IF(ISERROR(VLOOKUP(F28,#REF!,1,FALSE)),"NOVE","")</f>
        <v>NOVE</v>
      </c>
      <c r="H28" t="s">
        <v>299</v>
      </c>
      <c r="I28" t="s">
        <v>300</v>
      </c>
      <c r="J28" t="s">
        <v>29</v>
      </c>
      <c r="K28" t="s">
        <v>301</v>
      </c>
      <c r="L28">
        <v>43383513</v>
      </c>
      <c r="M28">
        <v>49455842</v>
      </c>
      <c r="N28" t="s">
        <v>436</v>
      </c>
      <c r="O28">
        <v>756105</v>
      </c>
      <c r="P28" t="s">
        <v>436</v>
      </c>
      <c r="Q28">
        <v>596817</v>
      </c>
      <c r="R28" t="s">
        <v>390</v>
      </c>
      <c r="S28" t="s">
        <v>391</v>
      </c>
      <c r="T28" t="s">
        <v>320</v>
      </c>
      <c r="U28" t="s">
        <v>321</v>
      </c>
      <c r="V28">
        <v>6550</v>
      </c>
      <c r="W28" t="s">
        <v>406</v>
      </c>
      <c r="X28" t="s">
        <v>437</v>
      </c>
      <c r="Y28" s="49">
        <v>37202</v>
      </c>
      <c r="Z28" s="49">
        <v>42369</v>
      </c>
      <c r="AA28">
        <v>16</v>
      </c>
      <c r="AB28">
        <v>1.3332999999999999</v>
      </c>
      <c r="AC28">
        <v>0.76</v>
      </c>
      <c r="AD28" t="s">
        <v>423</v>
      </c>
      <c r="AE28">
        <v>15.91</v>
      </c>
      <c r="AF28" t="s">
        <v>338</v>
      </c>
      <c r="AG28" t="s">
        <v>311</v>
      </c>
      <c r="AH28" t="s">
        <v>438</v>
      </c>
      <c r="AI28">
        <v>4179200</v>
      </c>
      <c r="AJ28">
        <v>526</v>
      </c>
      <c r="AK28" t="s">
        <v>311</v>
      </c>
      <c r="AL28" t="s">
        <v>313</v>
      </c>
      <c r="AM28" t="s">
        <v>313</v>
      </c>
      <c r="AN28" t="s">
        <v>313</v>
      </c>
      <c r="AO28" t="s">
        <v>313</v>
      </c>
      <c r="AP28" t="s">
        <v>311</v>
      </c>
      <c r="AQ28" t="s">
        <v>311</v>
      </c>
      <c r="AR28" t="s">
        <v>311</v>
      </c>
      <c r="AS28" t="s">
        <v>311</v>
      </c>
      <c r="AT28" t="s">
        <v>311</v>
      </c>
      <c r="AU28" t="s">
        <v>311</v>
      </c>
      <c r="AV28" t="s">
        <v>313</v>
      </c>
      <c r="AW28" t="s">
        <v>313</v>
      </c>
      <c r="AX28" t="s">
        <v>314</v>
      </c>
      <c r="AY28">
        <v>104</v>
      </c>
      <c r="AZ28">
        <v>-645230</v>
      </c>
      <c r="BA28">
        <v>-1135104</v>
      </c>
      <c r="BB28" t="s">
        <v>311</v>
      </c>
      <c r="BC28" t="s">
        <v>311</v>
      </c>
      <c r="BD28" t="s">
        <v>311</v>
      </c>
      <c r="BE28">
        <v>0.60799999999999998</v>
      </c>
      <c r="BF28">
        <v>0.54900000000000004</v>
      </c>
      <c r="BG28">
        <v>0.60799999999999998</v>
      </c>
      <c r="BH28">
        <v>0.58799999999999997</v>
      </c>
      <c r="BI28">
        <v>0.60799999999999998</v>
      </c>
      <c r="BJ28">
        <v>0.58799999999999997</v>
      </c>
      <c r="BK28">
        <v>0.60799999999999998</v>
      </c>
      <c r="BL28">
        <v>0.60699999999999998</v>
      </c>
      <c r="BM28">
        <v>0.58699999999999997</v>
      </c>
      <c r="BN28">
        <v>0.60699999999999998</v>
      </c>
      <c r="BO28">
        <v>0.58699999999999997</v>
      </c>
      <c r="BP28">
        <v>0.60699999999999998</v>
      </c>
      <c r="BQ28">
        <v>7.1520000000000001</v>
      </c>
      <c r="BR28">
        <v>744</v>
      </c>
      <c r="BS28">
        <v>672</v>
      </c>
      <c r="BT28">
        <v>744</v>
      </c>
      <c r="BU28">
        <v>720</v>
      </c>
      <c r="BV28">
        <v>744</v>
      </c>
      <c r="BW28">
        <v>720</v>
      </c>
      <c r="BX28">
        <v>744</v>
      </c>
      <c r="BY28">
        <v>744</v>
      </c>
      <c r="BZ28">
        <v>720</v>
      </c>
      <c r="CA28">
        <v>744</v>
      </c>
      <c r="CB28">
        <v>720</v>
      </c>
      <c r="CC28">
        <v>744</v>
      </c>
      <c r="CD28">
        <v>8760</v>
      </c>
      <c r="CE28">
        <v>7</v>
      </c>
      <c r="CF28" t="s">
        <v>328</v>
      </c>
      <c r="CG28" t="s">
        <v>328</v>
      </c>
      <c r="CH28">
        <v>370000</v>
      </c>
      <c r="CI28">
        <v>40101</v>
      </c>
      <c r="CJ28" t="s">
        <v>311</v>
      </c>
      <c r="CK28" t="s">
        <v>311</v>
      </c>
      <c r="CL28" t="s">
        <v>311</v>
      </c>
      <c r="CM28" t="s">
        <v>311</v>
      </c>
      <c r="CN28" t="s">
        <v>311</v>
      </c>
      <c r="CO28" t="s">
        <v>311</v>
      </c>
      <c r="CP28" t="s">
        <v>311</v>
      </c>
      <c r="CQ28" t="s">
        <v>311</v>
      </c>
      <c r="CR28" t="s">
        <v>311</v>
      </c>
      <c r="CS28" t="s">
        <v>311</v>
      </c>
      <c r="CT28" t="s">
        <v>311</v>
      </c>
      <c r="CU28" t="s">
        <v>311</v>
      </c>
      <c r="CV28">
        <v>7.1520000000000001</v>
      </c>
      <c r="CW28" t="s">
        <v>311</v>
      </c>
      <c r="CX28" t="s">
        <v>311</v>
      </c>
      <c r="CY28" t="s">
        <v>311</v>
      </c>
      <c r="CZ28" t="s">
        <v>311</v>
      </c>
      <c r="DA28">
        <v>6.2060000000000004</v>
      </c>
      <c r="DB28" t="s">
        <v>311</v>
      </c>
      <c r="DC28" t="s">
        <v>311</v>
      </c>
      <c r="DD28">
        <v>0.94599999999999995</v>
      </c>
      <c r="DE28">
        <v>47</v>
      </c>
      <c r="DF28">
        <v>135</v>
      </c>
      <c r="DG28">
        <v>26</v>
      </c>
      <c r="DH28" t="s">
        <v>311</v>
      </c>
      <c r="DI28" t="s">
        <v>311</v>
      </c>
      <c r="DJ28" t="s">
        <v>311</v>
      </c>
      <c r="DK28" t="s">
        <v>311</v>
      </c>
      <c r="DL28">
        <v>47</v>
      </c>
      <c r="DM28">
        <v>135</v>
      </c>
      <c r="DN28">
        <v>26</v>
      </c>
      <c r="DO28" t="s">
        <v>311</v>
      </c>
      <c r="DP28" t="s">
        <v>311</v>
      </c>
      <c r="DQ28" t="s">
        <v>311</v>
      </c>
      <c r="DR28" t="s">
        <v>311</v>
      </c>
      <c r="DS28">
        <v>0</v>
      </c>
      <c r="DT28">
        <v>0</v>
      </c>
    </row>
    <row r="29" spans="1:135" x14ac:dyDescent="0.25">
      <c r="A29">
        <v>27</v>
      </c>
      <c r="B29" t="s">
        <v>298</v>
      </c>
      <c r="C29">
        <v>137</v>
      </c>
      <c r="D29">
        <v>236</v>
      </c>
      <c r="E29">
        <v>2014</v>
      </c>
      <c r="F29">
        <v>514041</v>
      </c>
      <c r="G29" t="str">
        <f>IF(ISERROR(VLOOKUP(F29,#REF!,1,FALSE)),"NOVE","")</f>
        <v>NOVE</v>
      </c>
      <c r="H29" t="s">
        <v>299</v>
      </c>
      <c r="I29" t="s">
        <v>300</v>
      </c>
      <c r="J29" t="s">
        <v>28</v>
      </c>
      <c r="K29" t="s">
        <v>301</v>
      </c>
      <c r="L29">
        <v>43383513</v>
      </c>
      <c r="M29">
        <v>49455842</v>
      </c>
      <c r="N29" t="s">
        <v>439</v>
      </c>
      <c r="O29">
        <v>781541</v>
      </c>
      <c r="P29" t="s">
        <v>439</v>
      </c>
      <c r="Q29">
        <v>597058</v>
      </c>
      <c r="R29" t="s">
        <v>390</v>
      </c>
      <c r="S29" t="s">
        <v>391</v>
      </c>
      <c r="T29" t="s">
        <v>320</v>
      </c>
      <c r="U29" t="s">
        <v>321</v>
      </c>
      <c r="V29">
        <v>6550</v>
      </c>
      <c r="W29" t="s">
        <v>392</v>
      </c>
      <c r="X29" t="s">
        <v>440</v>
      </c>
      <c r="Y29" s="49">
        <v>41430</v>
      </c>
      <c r="Z29" s="49">
        <v>42369</v>
      </c>
      <c r="AA29">
        <v>475</v>
      </c>
      <c r="AB29">
        <v>60</v>
      </c>
      <c r="AC29">
        <v>100</v>
      </c>
      <c r="AD29" t="s">
        <v>352</v>
      </c>
      <c r="AE29">
        <v>65.09</v>
      </c>
      <c r="AF29" t="s">
        <v>338</v>
      </c>
      <c r="AG29" t="s">
        <v>311</v>
      </c>
      <c r="AH29" t="s">
        <v>441</v>
      </c>
      <c r="AI29">
        <v>4177900</v>
      </c>
      <c r="AJ29">
        <v>779</v>
      </c>
      <c r="AK29" t="s">
        <v>311</v>
      </c>
      <c r="AL29" t="s">
        <v>313</v>
      </c>
      <c r="AM29" t="s">
        <v>313</v>
      </c>
      <c r="AN29" t="s">
        <v>313</v>
      </c>
      <c r="AO29" t="s">
        <v>313</v>
      </c>
      <c r="AP29" t="s">
        <v>311</v>
      </c>
      <c r="AQ29" t="s">
        <v>311</v>
      </c>
      <c r="AR29" t="s">
        <v>311</v>
      </c>
      <c r="AS29" t="s">
        <v>311</v>
      </c>
      <c r="AT29" t="s">
        <v>311</v>
      </c>
      <c r="AU29" t="s">
        <v>311</v>
      </c>
      <c r="AV29" t="s">
        <v>313</v>
      </c>
      <c r="AW29" t="s">
        <v>313</v>
      </c>
      <c r="AX29" t="s">
        <v>341</v>
      </c>
      <c r="AY29" t="s">
        <v>311</v>
      </c>
      <c r="AZ29">
        <v>-638720</v>
      </c>
      <c r="BA29">
        <v>-1134596</v>
      </c>
      <c r="BB29" t="s">
        <v>311</v>
      </c>
      <c r="BC29" t="s">
        <v>311</v>
      </c>
      <c r="BD29" t="s">
        <v>311</v>
      </c>
      <c r="BE29">
        <v>9.4079999999999995</v>
      </c>
      <c r="BF29">
        <v>8.4969999999999999</v>
      </c>
      <c r="BG29">
        <v>9.4079999999999995</v>
      </c>
      <c r="BH29">
        <v>9.1029999999999998</v>
      </c>
      <c r="BI29">
        <v>9.407</v>
      </c>
      <c r="BJ29">
        <v>9.1029999999999998</v>
      </c>
      <c r="BK29">
        <v>9.407</v>
      </c>
      <c r="BL29">
        <v>9.407</v>
      </c>
      <c r="BM29">
        <v>9.1029999999999998</v>
      </c>
      <c r="BN29">
        <v>9.407</v>
      </c>
      <c r="BO29">
        <v>9.1029999999999998</v>
      </c>
      <c r="BP29">
        <v>9.407</v>
      </c>
      <c r="BQ29">
        <v>110.76</v>
      </c>
      <c r="BR29">
        <v>744</v>
      </c>
      <c r="BS29">
        <v>672</v>
      </c>
      <c r="BT29">
        <v>744</v>
      </c>
      <c r="BU29">
        <v>720</v>
      </c>
      <c r="BV29">
        <v>744</v>
      </c>
      <c r="BW29">
        <v>720</v>
      </c>
      <c r="BX29">
        <v>744</v>
      </c>
      <c r="BY29">
        <v>744</v>
      </c>
      <c r="BZ29">
        <v>720</v>
      </c>
      <c r="CA29">
        <v>744</v>
      </c>
      <c r="CB29">
        <v>720</v>
      </c>
      <c r="CC29">
        <v>744</v>
      </c>
      <c r="CD29">
        <v>8760</v>
      </c>
      <c r="CE29">
        <v>110</v>
      </c>
      <c r="CF29" t="s">
        <v>328</v>
      </c>
      <c r="CG29" t="s">
        <v>328</v>
      </c>
      <c r="CH29">
        <v>360000</v>
      </c>
      <c r="CI29">
        <v>40101</v>
      </c>
      <c r="CJ29" t="s">
        <v>311</v>
      </c>
      <c r="CK29" t="s">
        <v>311</v>
      </c>
      <c r="CL29" t="s">
        <v>311</v>
      </c>
      <c r="CM29" t="s">
        <v>311</v>
      </c>
      <c r="CN29" t="s">
        <v>311</v>
      </c>
      <c r="CO29" t="s">
        <v>311</v>
      </c>
      <c r="CP29" t="s">
        <v>311</v>
      </c>
      <c r="CQ29" t="s">
        <v>311</v>
      </c>
      <c r="CR29" t="s">
        <v>311</v>
      </c>
      <c r="CS29" t="s">
        <v>311</v>
      </c>
      <c r="CT29" t="s">
        <v>311</v>
      </c>
      <c r="CU29" t="s">
        <v>311</v>
      </c>
      <c r="CV29" t="s">
        <v>311</v>
      </c>
      <c r="CW29" t="s">
        <v>311</v>
      </c>
      <c r="CX29">
        <v>110.76</v>
      </c>
      <c r="CY29">
        <v>110.76</v>
      </c>
      <c r="CZ29" t="s">
        <v>311</v>
      </c>
      <c r="DA29" t="s">
        <v>311</v>
      </c>
      <c r="DB29" t="s">
        <v>311</v>
      </c>
      <c r="DC29" t="s">
        <v>311</v>
      </c>
      <c r="DD29" t="s">
        <v>311</v>
      </c>
      <c r="DE29">
        <v>2.82</v>
      </c>
      <c r="DF29">
        <v>37.090000000000003</v>
      </c>
      <c r="DG29">
        <v>10.48</v>
      </c>
      <c r="DH29">
        <v>130</v>
      </c>
      <c r="DI29">
        <v>0.1</v>
      </c>
      <c r="DJ29">
        <v>3.8</v>
      </c>
      <c r="DK29" t="s">
        <v>311</v>
      </c>
      <c r="DL29">
        <v>2.82</v>
      </c>
      <c r="DM29">
        <v>37.090000000000003</v>
      </c>
      <c r="DN29">
        <v>10.48</v>
      </c>
      <c r="DO29">
        <v>130</v>
      </c>
      <c r="DP29" t="s">
        <v>311</v>
      </c>
      <c r="DQ29" t="s">
        <v>311</v>
      </c>
      <c r="DR29" t="s">
        <v>311</v>
      </c>
      <c r="DS29">
        <v>0</v>
      </c>
      <c r="DT29">
        <v>0</v>
      </c>
    </row>
    <row r="30" spans="1:135" x14ac:dyDescent="0.25">
      <c r="A30">
        <v>28</v>
      </c>
      <c r="B30" t="s">
        <v>298</v>
      </c>
      <c r="C30">
        <v>291</v>
      </c>
      <c r="D30">
        <v>8708</v>
      </c>
      <c r="E30">
        <v>2014</v>
      </c>
      <c r="F30">
        <v>516411</v>
      </c>
      <c r="G30" t="str">
        <f>IF(ISERROR(VLOOKUP(F30,#REF!,1,FALSE)),"NOVE","")</f>
        <v>NOVE</v>
      </c>
      <c r="H30" t="s">
        <v>299</v>
      </c>
      <c r="I30" t="s">
        <v>300</v>
      </c>
      <c r="J30" t="s">
        <v>44</v>
      </c>
      <c r="K30" t="s">
        <v>301</v>
      </c>
      <c r="L30">
        <v>43383513</v>
      </c>
      <c r="M30">
        <v>49455842</v>
      </c>
      <c r="N30" t="s">
        <v>439</v>
      </c>
      <c r="O30">
        <v>781541</v>
      </c>
      <c r="P30" t="s">
        <v>439</v>
      </c>
      <c r="Q30">
        <v>597058</v>
      </c>
      <c r="R30" t="s">
        <v>390</v>
      </c>
      <c r="S30" t="s">
        <v>391</v>
      </c>
      <c r="T30" t="s">
        <v>320</v>
      </c>
      <c r="U30" t="s">
        <v>321</v>
      </c>
      <c r="V30">
        <v>6550</v>
      </c>
      <c r="W30" t="s">
        <v>406</v>
      </c>
      <c r="X30" t="s">
        <v>442</v>
      </c>
      <c r="Y30" s="49">
        <v>37200</v>
      </c>
      <c r="Z30" t="s">
        <v>311</v>
      </c>
      <c r="AA30">
        <v>28</v>
      </c>
      <c r="AB30" t="s">
        <v>311</v>
      </c>
      <c r="AC30">
        <v>3</v>
      </c>
      <c r="AD30" t="s">
        <v>443</v>
      </c>
      <c r="AE30">
        <v>3.24</v>
      </c>
      <c r="AF30" t="s">
        <v>325</v>
      </c>
      <c r="AG30" t="s">
        <v>311</v>
      </c>
      <c r="AH30" t="s">
        <v>444</v>
      </c>
      <c r="AI30">
        <v>4178000</v>
      </c>
      <c r="AJ30">
        <v>478</v>
      </c>
      <c r="AK30" t="s">
        <v>311</v>
      </c>
      <c r="AL30" t="s">
        <v>313</v>
      </c>
      <c r="AM30" t="s">
        <v>313</v>
      </c>
      <c r="AN30" t="s">
        <v>313</v>
      </c>
      <c r="AO30" t="s">
        <v>313</v>
      </c>
      <c r="AP30" t="s">
        <v>311</v>
      </c>
      <c r="AQ30" t="s">
        <v>311</v>
      </c>
      <c r="AR30" t="s">
        <v>311</v>
      </c>
      <c r="AS30" t="s">
        <v>311</v>
      </c>
      <c r="AT30" t="s">
        <v>311</v>
      </c>
      <c r="AU30" t="s">
        <v>311</v>
      </c>
      <c r="AV30" t="s">
        <v>313</v>
      </c>
      <c r="AW30" t="s">
        <v>313</v>
      </c>
      <c r="AX30" t="s">
        <v>314</v>
      </c>
      <c r="AY30">
        <v>256</v>
      </c>
      <c r="AZ30">
        <v>-637313</v>
      </c>
      <c r="BA30">
        <v>-1134516</v>
      </c>
      <c r="BB30" t="s">
        <v>311</v>
      </c>
      <c r="BC30" t="s">
        <v>311</v>
      </c>
      <c r="BD30" t="s">
        <v>311</v>
      </c>
      <c r="BE30">
        <v>0.58899999999999997</v>
      </c>
      <c r="BF30">
        <v>0.53200000000000003</v>
      </c>
      <c r="BG30">
        <v>0.58899999999999997</v>
      </c>
      <c r="BH30">
        <v>0.56999999999999995</v>
      </c>
      <c r="BI30">
        <v>0.58899999999999997</v>
      </c>
      <c r="BJ30">
        <v>0.56999999999999995</v>
      </c>
      <c r="BK30">
        <v>0.58899999999999997</v>
      </c>
      <c r="BL30">
        <v>0.58899999999999997</v>
      </c>
      <c r="BM30">
        <v>0.56999999999999995</v>
      </c>
      <c r="BN30">
        <v>0.58899999999999997</v>
      </c>
      <c r="BO30">
        <v>0.56899999999999995</v>
      </c>
      <c r="BP30">
        <v>0.58799999999999997</v>
      </c>
      <c r="BQ30">
        <v>6.9329999999999998</v>
      </c>
      <c r="BR30">
        <v>744</v>
      </c>
      <c r="BS30">
        <v>672</v>
      </c>
      <c r="BT30">
        <v>744</v>
      </c>
      <c r="BU30">
        <v>720</v>
      </c>
      <c r="BV30">
        <v>744</v>
      </c>
      <c r="BW30">
        <v>720</v>
      </c>
      <c r="BX30">
        <v>744</v>
      </c>
      <c r="BY30">
        <v>744</v>
      </c>
      <c r="BZ30">
        <v>720</v>
      </c>
      <c r="CA30">
        <v>744</v>
      </c>
      <c r="CB30">
        <v>720</v>
      </c>
      <c r="CC30">
        <v>744</v>
      </c>
      <c r="CD30">
        <v>8760</v>
      </c>
      <c r="CE30">
        <v>7</v>
      </c>
      <c r="CF30" t="s">
        <v>328</v>
      </c>
      <c r="CG30" t="s">
        <v>328</v>
      </c>
      <c r="CH30">
        <v>370000</v>
      </c>
      <c r="CI30">
        <v>40101</v>
      </c>
      <c r="CJ30" t="s">
        <v>311</v>
      </c>
      <c r="CK30" t="s">
        <v>311</v>
      </c>
      <c r="CL30" t="s">
        <v>311</v>
      </c>
      <c r="CM30" t="s">
        <v>311</v>
      </c>
      <c r="CN30" t="s">
        <v>311</v>
      </c>
      <c r="CO30" t="s">
        <v>311</v>
      </c>
      <c r="CP30" t="s">
        <v>311</v>
      </c>
      <c r="CQ30" t="s">
        <v>311</v>
      </c>
      <c r="CR30" t="s">
        <v>311</v>
      </c>
      <c r="CS30" t="s">
        <v>311</v>
      </c>
      <c r="CT30" t="s">
        <v>311</v>
      </c>
      <c r="CU30" t="s">
        <v>311</v>
      </c>
      <c r="CV30">
        <v>6.9329999999999998</v>
      </c>
      <c r="CW30" t="s">
        <v>311</v>
      </c>
      <c r="CX30" t="s">
        <v>311</v>
      </c>
      <c r="CY30" t="s">
        <v>311</v>
      </c>
      <c r="CZ30" t="s">
        <v>311</v>
      </c>
      <c r="DA30">
        <v>6.3019999999999996</v>
      </c>
      <c r="DB30" t="s">
        <v>311</v>
      </c>
      <c r="DC30" t="s">
        <v>311</v>
      </c>
      <c r="DD30">
        <v>0.63100000000000001</v>
      </c>
      <c r="DE30">
        <v>70</v>
      </c>
      <c r="DF30">
        <v>146</v>
      </c>
      <c r="DG30">
        <v>41</v>
      </c>
      <c r="DH30" t="s">
        <v>311</v>
      </c>
      <c r="DI30" t="s">
        <v>311</v>
      </c>
      <c r="DJ30" t="s">
        <v>311</v>
      </c>
      <c r="DK30" t="s">
        <v>311</v>
      </c>
      <c r="DL30">
        <v>70</v>
      </c>
      <c r="DM30">
        <v>146</v>
      </c>
      <c r="DN30">
        <v>41</v>
      </c>
      <c r="DO30" t="s">
        <v>311</v>
      </c>
      <c r="DP30" t="s">
        <v>311</v>
      </c>
      <c r="DQ30" t="s">
        <v>311</v>
      </c>
      <c r="DR30" t="s">
        <v>311</v>
      </c>
      <c r="DS30">
        <v>0</v>
      </c>
      <c r="DT30">
        <v>0</v>
      </c>
    </row>
    <row r="31" spans="1:135" x14ac:dyDescent="0.25">
      <c r="A31">
        <v>29</v>
      </c>
      <c r="B31" t="s">
        <v>298</v>
      </c>
      <c r="C31">
        <v>400</v>
      </c>
      <c r="D31">
        <v>12506</v>
      </c>
      <c r="E31">
        <v>2014</v>
      </c>
      <c r="F31">
        <v>517921</v>
      </c>
      <c r="G31" t="str">
        <f>IF(ISERROR(VLOOKUP(F31,#REF!,1,FALSE)),"NOVE","")</f>
        <v>NOVE</v>
      </c>
      <c r="H31" t="s">
        <v>299</v>
      </c>
      <c r="I31" t="s">
        <v>300</v>
      </c>
      <c r="J31" t="s">
        <v>54</v>
      </c>
      <c r="K31" t="s">
        <v>388</v>
      </c>
      <c r="L31">
        <v>25542681</v>
      </c>
      <c r="M31">
        <v>25542681</v>
      </c>
      <c r="N31" t="s">
        <v>445</v>
      </c>
      <c r="O31">
        <v>699853</v>
      </c>
      <c r="P31" t="s">
        <v>416</v>
      </c>
      <c r="Q31">
        <v>597007</v>
      </c>
      <c r="R31" t="s">
        <v>390</v>
      </c>
      <c r="S31" t="s">
        <v>391</v>
      </c>
      <c r="T31" t="s">
        <v>320</v>
      </c>
      <c r="U31" t="s">
        <v>321</v>
      </c>
      <c r="V31">
        <v>6550</v>
      </c>
      <c r="W31" t="s">
        <v>392</v>
      </c>
      <c r="X31" t="s">
        <v>446</v>
      </c>
      <c r="Y31" s="49">
        <v>39611</v>
      </c>
      <c r="Z31" s="49">
        <v>43263</v>
      </c>
      <c r="AA31">
        <v>14</v>
      </c>
      <c r="AB31">
        <v>1.3</v>
      </c>
      <c r="AC31">
        <v>0.44</v>
      </c>
      <c r="AD31" t="s">
        <v>352</v>
      </c>
      <c r="AE31">
        <v>65.42</v>
      </c>
      <c r="AF31" t="s">
        <v>325</v>
      </c>
      <c r="AG31" t="s">
        <v>311</v>
      </c>
      <c r="AH31" t="s">
        <v>441</v>
      </c>
      <c r="AI31">
        <v>4177900</v>
      </c>
      <c r="AJ31">
        <v>740</v>
      </c>
      <c r="AK31" t="s">
        <v>311</v>
      </c>
      <c r="AL31" t="s">
        <v>313</v>
      </c>
      <c r="AM31" t="s">
        <v>313</v>
      </c>
      <c r="AN31" t="s">
        <v>313</v>
      </c>
      <c r="AO31" t="s">
        <v>313</v>
      </c>
      <c r="AP31" t="s">
        <v>311</v>
      </c>
      <c r="AQ31" t="s">
        <v>311</v>
      </c>
      <c r="AR31" t="s">
        <v>311</v>
      </c>
      <c r="AS31" t="s">
        <v>311</v>
      </c>
      <c r="AT31" t="s">
        <v>311</v>
      </c>
      <c r="AU31" t="s">
        <v>311</v>
      </c>
      <c r="AV31" t="s">
        <v>340</v>
      </c>
      <c r="AW31" t="s">
        <v>340</v>
      </c>
      <c r="AX31" t="s">
        <v>311</v>
      </c>
      <c r="AY31" t="s">
        <v>311</v>
      </c>
      <c r="AZ31">
        <v>-638832</v>
      </c>
      <c r="BA31">
        <v>-1134323</v>
      </c>
      <c r="BB31" t="s">
        <v>311</v>
      </c>
      <c r="BC31" t="s">
        <v>311</v>
      </c>
      <c r="BD31" t="s">
        <v>311</v>
      </c>
      <c r="BE31">
        <v>0.68600000000000005</v>
      </c>
      <c r="BF31">
        <v>0.68100000000000005</v>
      </c>
      <c r="BG31">
        <v>0.81299999999999994</v>
      </c>
      <c r="BH31">
        <v>0.92800000000000005</v>
      </c>
      <c r="BI31">
        <v>0.91</v>
      </c>
      <c r="BJ31">
        <v>1.0269999999999999</v>
      </c>
      <c r="BK31">
        <v>0.73699999999999999</v>
      </c>
      <c r="BL31">
        <v>1.0089999999999999</v>
      </c>
      <c r="BM31">
        <v>0.996</v>
      </c>
      <c r="BN31">
        <v>0.95899999999999996</v>
      </c>
      <c r="BO31">
        <v>0.97199999999999998</v>
      </c>
      <c r="BP31">
        <v>1.0680000000000001</v>
      </c>
      <c r="BQ31">
        <v>10.786</v>
      </c>
      <c r="BR31">
        <v>744</v>
      </c>
      <c r="BS31">
        <v>672</v>
      </c>
      <c r="BT31">
        <v>744</v>
      </c>
      <c r="BU31">
        <v>720</v>
      </c>
      <c r="BV31">
        <v>744</v>
      </c>
      <c r="BW31">
        <v>720</v>
      </c>
      <c r="BX31">
        <v>744</v>
      </c>
      <c r="BY31">
        <v>744</v>
      </c>
      <c r="BZ31">
        <v>720</v>
      </c>
      <c r="CA31">
        <v>744</v>
      </c>
      <c r="CB31">
        <v>720</v>
      </c>
      <c r="CC31">
        <v>744</v>
      </c>
      <c r="CD31">
        <v>8760</v>
      </c>
      <c r="CE31">
        <v>10.81</v>
      </c>
      <c r="CF31" t="s">
        <v>359</v>
      </c>
      <c r="CG31" t="s">
        <v>328</v>
      </c>
      <c r="CH31">
        <v>861000</v>
      </c>
      <c r="CI31">
        <v>40102</v>
      </c>
      <c r="CJ31" t="s">
        <v>311</v>
      </c>
      <c r="CK31" t="s">
        <v>311</v>
      </c>
      <c r="CL31" t="s">
        <v>311</v>
      </c>
      <c r="CM31" t="s">
        <v>311</v>
      </c>
      <c r="CN31" t="s">
        <v>311</v>
      </c>
      <c r="CO31" t="s">
        <v>311</v>
      </c>
      <c r="CP31" t="s">
        <v>311</v>
      </c>
      <c r="CQ31" t="s">
        <v>311</v>
      </c>
      <c r="CR31" t="s">
        <v>311</v>
      </c>
      <c r="CS31" t="s">
        <v>311</v>
      </c>
      <c r="CT31" t="s">
        <v>311</v>
      </c>
      <c r="CU31" t="s">
        <v>311</v>
      </c>
      <c r="CV31" t="s">
        <v>311</v>
      </c>
      <c r="CW31" t="s">
        <v>311</v>
      </c>
      <c r="CX31">
        <v>10.786</v>
      </c>
      <c r="CY31" t="s">
        <v>311</v>
      </c>
      <c r="CZ31" t="s">
        <v>311</v>
      </c>
      <c r="DA31">
        <v>10.786</v>
      </c>
      <c r="DB31" t="s">
        <v>311</v>
      </c>
      <c r="DC31" t="s">
        <v>311</v>
      </c>
      <c r="DD31" t="s">
        <v>311</v>
      </c>
      <c r="DE31">
        <v>13.25</v>
      </c>
      <c r="DF31">
        <v>53.5</v>
      </c>
      <c r="DG31">
        <v>16</v>
      </c>
      <c r="DH31" t="s">
        <v>311</v>
      </c>
      <c r="DI31" t="s">
        <v>311</v>
      </c>
      <c r="DJ31" t="s">
        <v>311</v>
      </c>
      <c r="DK31" t="s">
        <v>311</v>
      </c>
      <c r="DL31">
        <v>445</v>
      </c>
      <c r="DM31">
        <v>877</v>
      </c>
      <c r="DN31">
        <v>162</v>
      </c>
      <c r="DO31" t="s">
        <v>311</v>
      </c>
      <c r="DP31" t="s">
        <v>311</v>
      </c>
      <c r="DQ31" t="s">
        <v>311</v>
      </c>
      <c r="DR31" t="s">
        <v>311</v>
      </c>
      <c r="DS31">
        <v>0</v>
      </c>
      <c r="DT31">
        <v>0</v>
      </c>
    </row>
    <row r="32" spans="1:135" x14ac:dyDescent="0.25">
      <c r="A32">
        <v>30</v>
      </c>
      <c r="B32" t="s">
        <v>298</v>
      </c>
      <c r="C32">
        <v>136</v>
      </c>
      <c r="D32">
        <v>233</v>
      </c>
      <c r="E32">
        <v>2014</v>
      </c>
      <c r="F32">
        <v>514002</v>
      </c>
      <c r="G32" t="str">
        <f>IF(ISERROR(VLOOKUP(F32,#REF!,1,FALSE)),"NOVE","")</f>
        <v>NOVE</v>
      </c>
      <c r="H32" t="s">
        <v>299</v>
      </c>
      <c r="I32" t="s">
        <v>300</v>
      </c>
      <c r="J32" t="s">
        <v>26</v>
      </c>
      <c r="K32" t="s">
        <v>301</v>
      </c>
      <c r="L32">
        <v>43383513</v>
      </c>
      <c r="M32">
        <v>49455842</v>
      </c>
      <c r="N32" t="s">
        <v>447</v>
      </c>
      <c r="O32">
        <v>693251</v>
      </c>
      <c r="P32" t="s">
        <v>448</v>
      </c>
      <c r="Q32">
        <v>596116</v>
      </c>
      <c r="R32" t="s">
        <v>390</v>
      </c>
      <c r="S32" t="s">
        <v>391</v>
      </c>
      <c r="T32" t="s">
        <v>320</v>
      </c>
      <c r="U32" t="s">
        <v>321</v>
      </c>
      <c r="V32">
        <v>6550</v>
      </c>
      <c r="W32" t="s">
        <v>392</v>
      </c>
      <c r="X32" t="s">
        <v>449</v>
      </c>
      <c r="Y32" s="49">
        <v>40483</v>
      </c>
      <c r="Z32" s="49">
        <v>42369</v>
      </c>
      <c r="AA32">
        <v>330</v>
      </c>
      <c r="AB32">
        <v>34</v>
      </c>
      <c r="AC32">
        <v>12</v>
      </c>
      <c r="AD32" t="s">
        <v>450</v>
      </c>
      <c r="AE32">
        <v>0</v>
      </c>
      <c r="AF32" t="s">
        <v>338</v>
      </c>
      <c r="AG32" t="s">
        <v>311</v>
      </c>
      <c r="AH32" t="s">
        <v>451</v>
      </c>
      <c r="AI32">
        <v>4179000</v>
      </c>
      <c r="AJ32">
        <v>862</v>
      </c>
      <c r="AK32" t="s">
        <v>311</v>
      </c>
      <c r="AL32" t="s">
        <v>313</v>
      </c>
      <c r="AM32" t="s">
        <v>313</v>
      </c>
      <c r="AN32" t="s">
        <v>313</v>
      </c>
      <c r="AO32" t="s">
        <v>313</v>
      </c>
      <c r="AP32" t="s">
        <v>311</v>
      </c>
      <c r="AQ32" t="s">
        <v>311</v>
      </c>
      <c r="AR32" t="s">
        <v>311</v>
      </c>
      <c r="AS32" t="s">
        <v>311</v>
      </c>
      <c r="AT32" t="s">
        <v>311</v>
      </c>
      <c r="AU32" t="s">
        <v>311</v>
      </c>
      <c r="AV32" t="s">
        <v>340</v>
      </c>
      <c r="AW32" t="s">
        <v>340</v>
      </c>
      <c r="AX32" t="s">
        <v>314</v>
      </c>
      <c r="AY32">
        <v>1960</v>
      </c>
      <c r="AZ32">
        <v>-646655</v>
      </c>
      <c r="BA32">
        <v>-1133937</v>
      </c>
      <c r="BB32" t="s">
        <v>311</v>
      </c>
      <c r="BC32" t="s">
        <v>311</v>
      </c>
      <c r="BD32" t="s">
        <v>311</v>
      </c>
      <c r="BE32">
        <v>18.114999999999998</v>
      </c>
      <c r="BF32">
        <v>16.361999999999998</v>
      </c>
      <c r="BG32">
        <v>18.114999999999998</v>
      </c>
      <c r="BH32">
        <v>17.53</v>
      </c>
      <c r="BI32">
        <v>18.114000000000001</v>
      </c>
      <c r="BJ32">
        <v>17.53</v>
      </c>
      <c r="BK32">
        <v>18.114000000000001</v>
      </c>
      <c r="BL32">
        <v>18.114000000000001</v>
      </c>
      <c r="BM32">
        <v>17.53</v>
      </c>
      <c r="BN32">
        <v>18.114000000000001</v>
      </c>
      <c r="BO32">
        <v>17.53</v>
      </c>
      <c r="BP32">
        <v>18.114000000000001</v>
      </c>
      <c r="BQ32">
        <v>213.28200000000001</v>
      </c>
      <c r="BR32">
        <v>744</v>
      </c>
      <c r="BS32">
        <v>672</v>
      </c>
      <c r="BT32">
        <v>744</v>
      </c>
      <c r="BU32">
        <v>720</v>
      </c>
      <c r="BV32">
        <v>744</v>
      </c>
      <c r="BW32">
        <v>720</v>
      </c>
      <c r="BX32">
        <v>744</v>
      </c>
      <c r="BY32">
        <v>744</v>
      </c>
      <c r="BZ32">
        <v>720</v>
      </c>
      <c r="CA32">
        <v>744</v>
      </c>
      <c r="CB32">
        <v>720</v>
      </c>
      <c r="CC32">
        <v>744</v>
      </c>
      <c r="CD32">
        <v>8760</v>
      </c>
      <c r="CE32">
        <v>215</v>
      </c>
      <c r="CF32" t="s">
        <v>328</v>
      </c>
      <c r="CG32" t="s">
        <v>328</v>
      </c>
      <c r="CH32">
        <v>370000</v>
      </c>
      <c r="CI32">
        <v>40101</v>
      </c>
      <c r="CJ32" t="s">
        <v>311</v>
      </c>
      <c r="CK32" t="s">
        <v>311</v>
      </c>
      <c r="CL32" t="s">
        <v>311</v>
      </c>
      <c r="CM32" t="s">
        <v>311</v>
      </c>
      <c r="CN32" t="s">
        <v>311</v>
      </c>
      <c r="CO32" t="s">
        <v>311</v>
      </c>
      <c r="CP32" t="s">
        <v>311</v>
      </c>
      <c r="CQ32" t="s">
        <v>311</v>
      </c>
      <c r="CR32" t="s">
        <v>311</v>
      </c>
      <c r="CS32" t="s">
        <v>311</v>
      </c>
      <c r="CT32" t="s">
        <v>311</v>
      </c>
      <c r="CU32" t="s">
        <v>311</v>
      </c>
      <c r="CV32">
        <v>213.28200000000001</v>
      </c>
      <c r="CW32" t="s">
        <v>311</v>
      </c>
      <c r="CX32" t="s">
        <v>311</v>
      </c>
      <c r="CY32" t="s">
        <v>311</v>
      </c>
      <c r="CZ32" t="s">
        <v>311</v>
      </c>
      <c r="DA32">
        <v>55.003999999999998</v>
      </c>
      <c r="DB32" t="s">
        <v>311</v>
      </c>
      <c r="DC32" t="s">
        <v>311</v>
      </c>
      <c r="DD32">
        <v>158.27799999999999</v>
      </c>
      <c r="DE32">
        <v>2.9</v>
      </c>
      <c r="DF32">
        <v>23.1</v>
      </c>
      <c r="DG32">
        <v>2</v>
      </c>
      <c r="DH32">
        <v>363</v>
      </c>
      <c r="DI32">
        <v>3.2</v>
      </c>
      <c r="DJ32">
        <v>14.33</v>
      </c>
      <c r="DK32">
        <v>1.83</v>
      </c>
      <c r="DL32">
        <v>62</v>
      </c>
      <c r="DM32">
        <v>154</v>
      </c>
      <c r="DN32">
        <v>48</v>
      </c>
      <c r="DO32">
        <v>390</v>
      </c>
      <c r="DP32">
        <v>20.2</v>
      </c>
      <c r="DQ32">
        <v>21.4</v>
      </c>
      <c r="DR32">
        <v>3.2</v>
      </c>
      <c r="DS32">
        <v>0</v>
      </c>
      <c r="DT32">
        <v>0</v>
      </c>
    </row>
    <row r="33" spans="1:132" x14ac:dyDescent="0.25">
      <c r="A33">
        <v>31</v>
      </c>
      <c r="B33" t="s">
        <v>298</v>
      </c>
      <c r="C33">
        <v>340</v>
      </c>
      <c r="D33">
        <v>5772</v>
      </c>
      <c r="E33">
        <v>2014</v>
      </c>
      <c r="F33">
        <v>517101</v>
      </c>
      <c r="G33" t="str">
        <f>IF(ISERROR(VLOOKUP(F33,#REF!,1,FALSE)),"NOVE","")</f>
        <v>NOVE</v>
      </c>
      <c r="H33" t="s">
        <v>299</v>
      </c>
      <c r="I33" t="s">
        <v>300</v>
      </c>
      <c r="J33" t="s">
        <v>48</v>
      </c>
      <c r="K33" t="s">
        <v>301</v>
      </c>
      <c r="L33">
        <v>544175</v>
      </c>
      <c r="M33">
        <v>544175</v>
      </c>
      <c r="N33" t="s">
        <v>452</v>
      </c>
      <c r="O33">
        <v>627062</v>
      </c>
      <c r="P33" t="s">
        <v>453</v>
      </c>
      <c r="Q33">
        <v>595489</v>
      </c>
      <c r="R33" t="s">
        <v>390</v>
      </c>
      <c r="S33" t="s">
        <v>391</v>
      </c>
      <c r="T33" t="s">
        <v>320</v>
      </c>
      <c r="U33" t="s">
        <v>321</v>
      </c>
      <c r="V33">
        <v>6550</v>
      </c>
      <c r="W33" t="s">
        <v>392</v>
      </c>
      <c r="X33" t="s">
        <v>454</v>
      </c>
      <c r="Y33" s="49">
        <v>39352</v>
      </c>
      <c r="Z33" s="49">
        <v>42004</v>
      </c>
      <c r="AA33">
        <v>18.2</v>
      </c>
      <c r="AB33" t="s">
        <v>311</v>
      </c>
      <c r="AC33" t="s">
        <v>311</v>
      </c>
      <c r="AD33" t="s">
        <v>443</v>
      </c>
      <c r="AE33">
        <v>5.03</v>
      </c>
      <c r="AF33" t="s">
        <v>338</v>
      </c>
      <c r="AG33" t="s">
        <v>311</v>
      </c>
      <c r="AH33" t="s">
        <v>444</v>
      </c>
      <c r="AI33">
        <v>4178000</v>
      </c>
      <c r="AJ33">
        <v>826</v>
      </c>
      <c r="AK33" t="s">
        <v>311</v>
      </c>
      <c r="AL33" t="s">
        <v>313</v>
      </c>
      <c r="AM33" t="s">
        <v>313</v>
      </c>
      <c r="AN33" t="s">
        <v>313</v>
      </c>
      <c r="AO33" t="s">
        <v>313</v>
      </c>
      <c r="AP33" t="s">
        <v>311</v>
      </c>
      <c r="AQ33" t="s">
        <v>311</v>
      </c>
      <c r="AR33" t="s">
        <v>311</v>
      </c>
      <c r="AS33" t="s">
        <v>311</v>
      </c>
      <c r="AT33" t="s">
        <v>311</v>
      </c>
      <c r="AU33" t="s">
        <v>311</v>
      </c>
      <c r="AV33" t="s">
        <v>313</v>
      </c>
      <c r="AW33" t="s">
        <v>313</v>
      </c>
      <c r="AX33" t="s">
        <v>314</v>
      </c>
      <c r="AY33" t="s">
        <v>311</v>
      </c>
      <c r="AZ33">
        <v>-635366</v>
      </c>
      <c r="BA33">
        <v>-1133856</v>
      </c>
      <c r="BB33" t="s">
        <v>311</v>
      </c>
      <c r="BC33" t="s">
        <v>311</v>
      </c>
      <c r="BD33" t="s">
        <v>311</v>
      </c>
      <c r="BE33">
        <v>1.4590000000000001</v>
      </c>
      <c r="BF33">
        <v>1.3180000000000001</v>
      </c>
      <c r="BG33">
        <v>1.4590000000000001</v>
      </c>
      <c r="BH33">
        <v>1.4119999999999999</v>
      </c>
      <c r="BI33">
        <v>1.4590000000000001</v>
      </c>
      <c r="BJ33">
        <v>1.4119999999999999</v>
      </c>
      <c r="BK33">
        <v>1.458</v>
      </c>
      <c r="BL33">
        <v>1.458</v>
      </c>
      <c r="BM33">
        <v>1.411</v>
      </c>
      <c r="BN33">
        <v>1.458</v>
      </c>
      <c r="BO33">
        <v>1.411</v>
      </c>
      <c r="BP33">
        <v>1.458</v>
      </c>
      <c r="BQ33">
        <v>17.172999999999998</v>
      </c>
      <c r="BR33">
        <v>744</v>
      </c>
      <c r="BS33">
        <v>672</v>
      </c>
      <c r="BT33">
        <v>744</v>
      </c>
      <c r="BU33">
        <v>720</v>
      </c>
      <c r="BV33">
        <v>744</v>
      </c>
      <c r="BW33">
        <v>720</v>
      </c>
      <c r="BX33">
        <v>744</v>
      </c>
      <c r="BY33">
        <v>744</v>
      </c>
      <c r="BZ33">
        <v>720</v>
      </c>
      <c r="CA33">
        <v>744</v>
      </c>
      <c r="CB33">
        <v>720</v>
      </c>
      <c r="CC33">
        <v>744</v>
      </c>
      <c r="CD33">
        <v>8760</v>
      </c>
      <c r="CE33" t="s">
        <v>311</v>
      </c>
      <c r="CF33" t="s">
        <v>328</v>
      </c>
      <c r="CG33" t="s">
        <v>328</v>
      </c>
      <c r="CH33">
        <v>370000</v>
      </c>
      <c r="CI33">
        <v>40101</v>
      </c>
      <c r="CJ33" t="s">
        <v>311</v>
      </c>
      <c r="CK33" t="s">
        <v>311</v>
      </c>
      <c r="CL33" t="s">
        <v>311</v>
      </c>
      <c r="CM33" t="s">
        <v>311</v>
      </c>
      <c r="CN33" t="s">
        <v>311</v>
      </c>
      <c r="CO33" t="s">
        <v>311</v>
      </c>
      <c r="CP33" t="s">
        <v>311</v>
      </c>
      <c r="CQ33" t="s">
        <v>311</v>
      </c>
      <c r="CR33" t="s">
        <v>311</v>
      </c>
      <c r="CS33" t="s">
        <v>311</v>
      </c>
      <c r="CT33" t="s">
        <v>311</v>
      </c>
      <c r="CU33" t="s">
        <v>311</v>
      </c>
      <c r="CV33">
        <v>17.172999999999998</v>
      </c>
      <c r="CW33" t="s">
        <v>311</v>
      </c>
      <c r="CX33" t="s">
        <v>311</v>
      </c>
      <c r="CY33" t="s">
        <v>311</v>
      </c>
      <c r="CZ33" t="s">
        <v>311</v>
      </c>
      <c r="DA33">
        <v>17.172999999999998</v>
      </c>
      <c r="DB33" t="s">
        <v>311</v>
      </c>
      <c r="DC33" t="s">
        <v>311</v>
      </c>
      <c r="DD33" t="s">
        <v>311</v>
      </c>
      <c r="DE33">
        <v>12</v>
      </c>
      <c r="DF33">
        <v>50.5</v>
      </c>
      <c r="DG33">
        <v>20.9</v>
      </c>
      <c r="DH33" t="s">
        <v>311</v>
      </c>
      <c r="DI33" t="s">
        <v>311</v>
      </c>
      <c r="DJ33" t="s">
        <v>311</v>
      </c>
      <c r="DK33" t="s">
        <v>311</v>
      </c>
      <c r="DL33" t="s">
        <v>311</v>
      </c>
      <c r="DM33" t="s">
        <v>311</v>
      </c>
      <c r="DN33" t="s">
        <v>311</v>
      </c>
      <c r="DO33" t="s">
        <v>311</v>
      </c>
      <c r="DP33" t="s">
        <v>311</v>
      </c>
      <c r="DQ33" t="s">
        <v>311</v>
      </c>
      <c r="DR33" t="s">
        <v>311</v>
      </c>
      <c r="DS33">
        <v>0</v>
      </c>
      <c r="DT33">
        <v>0</v>
      </c>
    </row>
    <row r="34" spans="1:132" x14ac:dyDescent="0.25">
      <c r="A34">
        <v>32</v>
      </c>
      <c r="B34" t="s">
        <v>298</v>
      </c>
      <c r="C34">
        <v>498</v>
      </c>
      <c r="D34">
        <v>13327</v>
      </c>
      <c r="E34">
        <v>2014</v>
      </c>
      <c r="F34">
        <v>519321</v>
      </c>
      <c r="G34" t="str">
        <f>IF(ISERROR(VLOOKUP(F34,#REF!,1,FALSE)),"NOVE","")</f>
        <v>NOVE</v>
      </c>
      <c r="H34" t="s">
        <v>299</v>
      </c>
      <c r="I34" t="s">
        <v>300</v>
      </c>
      <c r="J34" t="s">
        <v>60</v>
      </c>
      <c r="K34" t="s">
        <v>301</v>
      </c>
      <c r="L34">
        <v>49434179</v>
      </c>
      <c r="M34">
        <v>49434179</v>
      </c>
      <c r="N34" t="s">
        <v>448</v>
      </c>
      <c r="O34">
        <v>693243</v>
      </c>
      <c r="P34" t="s">
        <v>448</v>
      </c>
      <c r="Q34">
        <v>596116</v>
      </c>
      <c r="R34" t="s">
        <v>390</v>
      </c>
      <c r="S34" t="s">
        <v>391</v>
      </c>
      <c r="T34" t="s">
        <v>320</v>
      </c>
      <c r="U34" t="s">
        <v>321</v>
      </c>
      <c r="V34">
        <v>6550</v>
      </c>
      <c r="W34" t="s">
        <v>392</v>
      </c>
      <c r="X34" t="s">
        <v>455</v>
      </c>
      <c r="Y34" s="49">
        <v>39020</v>
      </c>
      <c r="Z34" s="49">
        <v>42674</v>
      </c>
      <c r="AA34">
        <v>25.5</v>
      </c>
      <c r="AB34">
        <v>3</v>
      </c>
      <c r="AC34">
        <v>1.2</v>
      </c>
      <c r="AD34" t="s">
        <v>423</v>
      </c>
      <c r="AE34">
        <v>20.66</v>
      </c>
      <c r="AF34" t="s">
        <v>338</v>
      </c>
      <c r="AG34" t="s">
        <v>311</v>
      </c>
      <c r="AH34" t="s">
        <v>451</v>
      </c>
      <c r="AI34">
        <v>4179000</v>
      </c>
      <c r="AJ34">
        <v>366</v>
      </c>
      <c r="AK34" t="s">
        <v>311</v>
      </c>
      <c r="AL34" t="s">
        <v>313</v>
      </c>
      <c r="AM34" t="s">
        <v>313</v>
      </c>
      <c r="AN34" t="s">
        <v>313</v>
      </c>
      <c r="AO34" t="s">
        <v>313</v>
      </c>
      <c r="AP34" t="s">
        <v>311</v>
      </c>
      <c r="AQ34" t="s">
        <v>311</v>
      </c>
      <c r="AR34" t="s">
        <v>311</v>
      </c>
      <c r="AS34" t="s">
        <v>311</v>
      </c>
      <c r="AT34" t="s">
        <v>311</v>
      </c>
      <c r="AU34" t="s">
        <v>311</v>
      </c>
      <c r="AV34" t="s">
        <v>340</v>
      </c>
      <c r="AW34" t="s">
        <v>340</v>
      </c>
      <c r="AX34" t="s">
        <v>311</v>
      </c>
      <c r="AY34" t="s">
        <v>311</v>
      </c>
      <c r="AZ34">
        <v>-648738</v>
      </c>
      <c r="BA34">
        <v>-1133193</v>
      </c>
      <c r="BB34" t="s">
        <v>311</v>
      </c>
      <c r="BC34" t="s">
        <v>311</v>
      </c>
      <c r="BD34" t="s">
        <v>311</v>
      </c>
      <c r="BE34">
        <v>0.84</v>
      </c>
      <c r="BF34">
        <v>0.97199999999999998</v>
      </c>
      <c r="BG34">
        <v>1.3520000000000001</v>
      </c>
      <c r="BH34">
        <v>1.3959999999999999</v>
      </c>
      <c r="BI34">
        <v>1.3939999999999999</v>
      </c>
      <c r="BJ34">
        <v>1.569</v>
      </c>
      <c r="BK34">
        <v>1.502</v>
      </c>
      <c r="BL34">
        <v>2.7770000000000001</v>
      </c>
      <c r="BM34">
        <v>2.9860000000000002</v>
      </c>
      <c r="BN34">
        <v>1.37</v>
      </c>
      <c r="BO34">
        <v>1.4</v>
      </c>
      <c r="BP34">
        <v>1.6</v>
      </c>
      <c r="BQ34">
        <v>19.158000000000001</v>
      </c>
      <c r="BR34">
        <v>744</v>
      </c>
      <c r="BS34">
        <v>672</v>
      </c>
      <c r="BT34">
        <v>744</v>
      </c>
      <c r="BU34">
        <v>720</v>
      </c>
      <c r="BV34">
        <v>744</v>
      </c>
      <c r="BW34">
        <v>720</v>
      </c>
      <c r="BX34">
        <v>744</v>
      </c>
      <c r="BY34">
        <v>744</v>
      </c>
      <c r="BZ34">
        <v>720</v>
      </c>
      <c r="CA34">
        <v>744</v>
      </c>
      <c r="CB34">
        <v>720</v>
      </c>
      <c r="CC34">
        <v>744</v>
      </c>
      <c r="CD34">
        <v>8760</v>
      </c>
      <c r="CE34">
        <v>20</v>
      </c>
      <c r="CF34" t="s">
        <v>328</v>
      </c>
      <c r="CG34" t="s">
        <v>328</v>
      </c>
      <c r="CH34">
        <v>370000</v>
      </c>
      <c r="CI34">
        <v>40101</v>
      </c>
      <c r="CJ34" t="s">
        <v>311</v>
      </c>
      <c r="CK34" t="s">
        <v>311</v>
      </c>
      <c r="CL34" t="s">
        <v>311</v>
      </c>
      <c r="CM34" t="s">
        <v>311</v>
      </c>
      <c r="CN34" t="s">
        <v>311</v>
      </c>
      <c r="CO34" t="s">
        <v>311</v>
      </c>
      <c r="CP34" t="s">
        <v>311</v>
      </c>
      <c r="CQ34" t="s">
        <v>311</v>
      </c>
      <c r="CR34" t="s">
        <v>311</v>
      </c>
      <c r="CS34" t="s">
        <v>311</v>
      </c>
      <c r="CT34" t="s">
        <v>311</v>
      </c>
      <c r="CU34">
        <v>19.158000000000001</v>
      </c>
      <c r="CV34" t="s">
        <v>311</v>
      </c>
      <c r="CW34" t="s">
        <v>311</v>
      </c>
      <c r="CX34" t="s">
        <v>311</v>
      </c>
      <c r="CY34" t="s">
        <v>311</v>
      </c>
      <c r="CZ34">
        <v>19.158000000000001</v>
      </c>
      <c r="DA34" t="s">
        <v>311</v>
      </c>
      <c r="DB34" t="s">
        <v>311</v>
      </c>
      <c r="DC34" t="s">
        <v>311</v>
      </c>
      <c r="DD34" t="s">
        <v>311</v>
      </c>
      <c r="DE34">
        <v>13.9</v>
      </c>
      <c r="DF34">
        <v>39.4</v>
      </c>
      <c r="DG34">
        <v>11.3</v>
      </c>
      <c r="DH34" t="s">
        <v>311</v>
      </c>
      <c r="DI34">
        <v>0.99</v>
      </c>
      <c r="DJ34">
        <v>5.59</v>
      </c>
      <c r="DK34">
        <v>1.47</v>
      </c>
      <c r="DL34" t="s">
        <v>311</v>
      </c>
      <c r="DM34" t="s">
        <v>311</v>
      </c>
      <c r="DN34" t="s">
        <v>311</v>
      </c>
      <c r="DO34" t="s">
        <v>311</v>
      </c>
      <c r="DP34" t="s">
        <v>311</v>
      </c>
      <c r="DQ34" t="s">
        <v>311</v>
      </c>
      <c r="DR34" t="s">
        <v>311</v>
      </c>
      <c r="DS34">
        <v>0</v>
      </c>
      <c r="DT34">
        <v>0</v>
      </c>
    </row>
    <row r="35" spans="1:132" x14ac:dyDescent="0.25">
      <c r="A35">
        <v>33</v>
      </c>
      <c r="B35" t="s">
        <v>298</v>
      </c>
      <c r="C35">
        <v>1291</v>
      </c>
      <c r="D35">
        <v>100726</v>
      </c>
      <c r="E35">
        <v>2014</v>
      </c>
      <c r="F35">
        <v>541171</v>
      </c>
      <c r="G35" t="str">
        <f>IF(ISERROR(VLOOKUP(F35,#REF!,1,FALSE)),"NOVE","")</f>
        <v>NOVE</v>
      </c>
      <c r="H35" t="s">
        <v>299</v>
      </c>
      <c r="I35" t="s">
        <v>300</v>
      </c>
      <c r="J35" s="50" t="s">
        <v>456</v>
      </c>
      <c r="K35" t="s">
        <v>301</v>
      </c>
      <c r="L35">
        <v>599271</v>
      </c>
      <c r="M35">
        <v>599271</v>
      </c>
      <c r="N35" t="s">
        <v>457</v>
      </c>
      <c r="O35">
        <v>605603</v>
      </c>
      <c r="P35" t="s">
        <v>457</v>
      </c>
      <c r="Q35">
        <v>595250</v>
      </c>
      <c r="R35" t="s">
        <v>390</v>
      </c>
      <c r="S35" t="s">
        <v>391</v>
      </c>
      <c r="T35" t="s">
        <v>320</v>
      </c>
      <c r="U35" t="s">
        <v>321</v>
      </c>
      <c r="V35">
        <v>6550</v>
      </c>
      <c r="W35" t="s">
        <v>392</v>
      </c>
      <c r="X35" t="s">
        <v>458</v>
      </c>
      <c r="Y35" s="49">
        <v>39267</v>
      </c>
      <c r="Z35" s="49">
        <v>42920</v>
      </c>
      <c r="AA35">
        <v>16.425000000000001</v>
      </c>
      <c r="AB35">
        <v>1.4</v>
      </c>
      <c r="AC35">
        <v>3.3</v>
      </c>
      <c r="AD35" t="s">
        <v>459</v>
      </c>
      <c r="AE35">
        <v>0.11</v>
      </c>
      <c r="AF35" t="s">
        <v>325</v>
      </c>
      <c r="AG35" t="s">
        <v>311</v>
      </c>
      <c r="AH35" t="s">
        <v>460</v>
      </c>
      <c r="AI35">
        <v>4179100</v>
      </c>
      <c r="AJ35">
        <v>272</v>
      </c>
      <c r="AK35" t="s">
        <v>311</v>
      </c>
      <c r="AL35" t="s">
        <v>313</v>
      </c>
      <c r="AM35" t="s">
        <v>313</v>
      </c>
      <c r="AN35" t="s">
        <v>313</v>
      </c>
      <c r="AO35" t="s">
        <v>313</v>
      </c>
      <c r="AP35" t="s">
        <v>311</v>
      </c>
      <c r="AQ35" t="s">
        <v>311</v>
      </c>
      <c r="AR35" t="s">
        <v>311</v>
      </c>
      <c r="AS35" t="s">
        <v>311</v>
      </c>
      <c r="AT35" t="s">
        <v>311</v>
      </c>
      <c r="AU35" t="s">
        <v>311</v>
      </c>
      <c r="AV35" t="s">
        <v>340</v>
      </c>
      <c r="AW35" t="s">
        <v>340</v>
      </c>
      <c r="AX35" t="s">
        <v>341</v>
      </c>
      <c r="AY35" t="s">
        <v>311</v>
      </c>
      <c r="AZ35">
        <v>-645975</v>
      </c>
      <c r="BA35">
        <v>-1132919</v>
      </c>
      <c r="BB35" t="s">
        <v>311</v>
      </c>
      <c r="BC35" t="s">
        <v>311</v>
      </c>
      <c r="BD35" t="s">
        <v>311</v>
      </c>
      <c r="BE35">
        <v>0.94499999999999995</v>
      </c>
      <c r="BF35">
        <v>0.85399999999999998</v>
      </c>
      <c r="BG35">
        <v>0.94499999999999995</v>
      </c>
      <c r="BH35">
        <v>0.91500000000000004</v>
      </c>
      <c r="BI35">
        <v>0.94499999999999995</v>
      </c>
      <c r="BJ35">
        <v>0.91500000000000004</v>
      </c>
      <c r="BK35">
        <v>0.94399999999999995</v>
      </c>
      <c r="BL35">
        <v>0.94399999999999995</v>
      </c>
      <c r="BM35">
        <v>0.91400000000000003</v>
      </c>
      <c r="BN35">
        <v>0.94399999999999995</v>
      </c>
      <c r="BO35">
        <v>0.91400000000000003</v>
      </c>
      <c r="BP35">
        <v>0.94399999999999995</v>
      </c>
      <c r="BQ35">
        <v>11.122999999999999</v>
      </c>
      <c r="BR35">
        <v>744</v>
      </c>
      <c r="BS35">
        <v>672</v>
      </c>
      <c r="BT35">
        <v>744</v>
      </c>
      <c r="BU35">
        <v>720</v>
      </c>
      <c r="BV35">
        <v>744</v>
      </c>
      <c r="BW35">
        <v>720</v>
      </c>
      <c r="BX35">
        <v>744</v>
      </c>
      <c r="BY35">
        <v>744</v>
      </c>
      <c r="BZ35">
        <v>720</v>
      </c>
      <c r="CA35">
        <v>744</v>
      </c>
      <c r="CB35">
        <v>720</v>
      </c>
      <c r="CC35">
        <v>744</v>
      </c>
      <c r="CD35">
        <v>8760</v>
      </c>
      <c r="CE35" t="s">
        <v>311</v>
      </c>
      <c r="CF35" t="s">
        <v>328</v>
      </c>
      <c r="CG35" t="s">
        <v>328</v>
      </c>
      <c r="CH35">
        <v>370000</v>
      </c>
      <c r="CI35">
        <v>40101</v>
      </c>
      <c r="CJ35" t="s">
        <v>311</v>
      </c>
      <c r="CK35" t="s">
        <v>311</v>
      </c>
      <c r="CL35" t="s">
        <v>311</v>
      </c>
      <c r="CM35" t="s">
        <v>311</v>
      </c>
      <c r="CN35" t="s">
        <v>311</v>
      </c>
      <c r="CO35" t="s">
        <v>311</v>
      </c>
      <c r="CP35" t="s">
        <v>311</v>
      </c>
      <c r="CQ35" t="s">
        <v>311</v>
      </c>
      <c r="CR35" t="s">
        <v>311</v>
      </c>
      <c r="CS35" t="s">
        <v>311</v>
      </c>
      <c r="CT35" t="s">
        <v>311</v>
      </c>
      <c r="CU35" t="s">
        <v>311</v>
      </c>
      <c r="CV35">
        <v>11.122999999999999</v>
      </c>
      <c r="CW35" t="s">
        <v>311</v>
      </c>
      <c r="CX35" t="s">
        <v>311</v>
      </c>
      <c r="CY35" t="s">
        <v>311</v>
      </c>
      <c r="CZ35" t="s">
        <v>311</v>
      </c>
      <c r="DA35">
        <v>11.122999999999999</v>
      </c>
      <c r="DB35" t="s">
        <v>311</v>
      </c>
      <c r="DC35" t="s">
        <v>311</v>
      </c>
      <c r="DD35" t="s">
        <v>311</v>
      </c>
      <c r="DE35">
        <v>13.2</v>
      </c>
      <c r="DF35">
        <v>49.6</v>
      </c>
      <c r="DG35">
        <v>12</v>
      </c>
      <c r="DH35" t="s">
        <v>311</v>
      </c>
      <c r="DI35">
        <v>0.6</v>
      </c>
      <c r="DJ35" t="s">
        <v>311</v>
      </c>
      <c r="DK35">
        <v>6.1</v>
      </c>
      <c r="DL35" t="s">
        <v>311</v>
      </c>
      <c r="DM35" t="s">
        <v>311</v>
      </c>
      <c r="DN35" t="s">
        <v>311</v>
      </c>
      <c r="DO35" t="s">
        <v>311</v>
      </c>
      <c r="DP35" t="s">
        <v>311</v>
      </c>
      <c r="DQ35" t="s">
        <v>311</v>
      </c>
      <c r="DR35" t="s">
        <v>311</v>
      </c>
      <c r="DS35">
        <v>0</v>
      </c>
      <c r="DT35">
        <v>0</v>
      </c>
      <c r="DU35">
        <f>DE35*BQ35</f>
        <v>146.82359999999997</v>
      </c>
      <c r="DV35" t="e">
        <f>(1-DE35/DL35)*100</f>
        <v>#VALUE!</v>
      </c>
      <c r="DW35">
        <f>DI35*$BQ35</f>
        <v>6.6737999999999991</v>
      </c>
      <c r="DX35" t="e">
        <f>(1-DI35/DP35)*100</f>
        <v>#VALUE!</v>
      </c>
      <c r="DY35" t="e">
        <f t="shared" ref="DY35" si="13">DJ35*$BQ35</f>
        <v>#VALUE!</v>
      </c>
      <c r="DZ35" t="e">
        <f>(1-DJ35/DQ35)*100</f>
        <v>#VALUE!</v>
      </c>
      <c r="EA35">
        <f>DK35*$BQ35</f>
        <v>67.85029999999999</v>
      </c>
      <c r="EB35" t="e">
        <f>(1-DK35/DR35)*100</f>
        <v>#VALUE!</v>
      </c>
    </row>
    <row r="36" spans="1:132" x14ac:dyDescent="0.25">
      <c r="A36">
        <v>34</v>
      </c>
      <c r="B36" t="s">
        <v>298</v>
      </c>
      <c r="C36">
        <v>223</v>
      </c>
      <c r="D36">
        <v>820</v>
      </c>
      <c r="E36">
        <v>2014</v>
      </c>
      <c r="F36">
        <v>515631</v>
      </c>
      <c r="G36" t="str">
        <f>IF(ISERROR(VLOOKUP(F36,#REF!,1,FALSE)),"NOVE","")</f>
        <v>NOVE</v>
      </c>
      <c r="H36" t="s">
        <v>299</v>
      </c>
      <c r="I36" t="s">
        <v>300</v>
      </c>
      <c r="J36" t="s">
        <v>41</v>
      </c>
      <c r="K36" t="s">
        <v>301</v>
      </c>
      <c r="L36">
        <v>43383513</v>
      </c>
      <c r="M36">
        <v>49455842</v>
      </c>
      <c r="N36" t="s">
        <v>461</v>
      </c>
      <c r="O36">
        <v>711161</v>
      </c>
      <c r="P36" t="s">
        <v>416</v>
      </c>
      <c r="Q36">
        <v>597007</v>
      </c>
      <c r="R36" t="s">
        <v>390</v>
      </c>
      <c r="S36" t="s">
        <v>391</v>
      </c>
      <c r="T36" t="s">
        <v>320</v>
      </c>
      <c r="U36" t="s">
        <v>321</v>
      </c>
      <c r="V36">
        <v>6550</v>
      </c>
      <c r="W36" t="s">
        <v>392</v>
      </c>
      <c r="X36" t="s">
        <v>462</v>
      </c>
      <c r="Y36" s="49">
        <v>37852</v>
      </c>
      <c r="Z36" s="49">
        <v>44377</v>
      </c>
      <c r="AA36">
        <v>130</v>
      </c>
      <c r="AB36">
        <v>18</v>
      </c>
      <c r="AC36">
        <v>7</v>
      </c>
      <c r="AD36" t="s">
        <v>352</v>
      </c>
      <c r="AE36">
        <v>68.59</v>
      </c>
      <c r="AF36" t="s">
        <v>325</v>
      </c>
      <c r="AG36" t="s">
        <v>311</v>
      </c>
      <c r="AH36" t="s">
        <v>463</v>
      </c>
      <c r="AI36">
        <v>4177900</v>
      </c>
      <c r="AJ36">
        <v>350</v>
      </c>
      <c r="AK36" t="s">
        <v>311</v>
      </c>
      <c r="AL36" t="s">
        <v>313</v>
      </c>
      <c r="AM36" t="s">
        <v>313</v>
      </c>
      <c r="AN36" t="s">
        <v>313</v>
      </c>
      <c r="AO36" t="s">
        <v>313</v>
      </c>
      <c r="AP36" t="s">
        <v>311</v>
      </c>
      <c r="AQ36" t="s">
        <v>311</v>
      </c>
      <c r="AR36" t="s">
        <v>311</v>
      </c>
      <c r="AS36" t="s">
        <v>311</v>
      </c>
      <c r="AT36" t="s">
        <v>311</v>
      </c>
      <c r="AU36" t="s">
        <v>311</v>
      </c>
      <c r="AV36" t="s">
        <v>340</v>
      </c>
      <c r="AW36" t="s">
        <v>340</v>
      </c>
      <c r="AX36" t="s">
        <v>314</v>
      </c>
      <c r="AY36">
        <v>262</v>
      </c>
      <c r="AZ36">
        <v>-639699</v>
      </c>
      <c r="BA36">
        <v>-1132428</v>
      </c>
      <c r="BB36" t="s">
        <v>311</v>
      </c>
      <c r="BC36" t="s">
        <v>311</v>
      </c>
      <c r="BD36" t="s">
        <v>311</v>
      </c>
      <c r="BE36">
        <v>5.6050000000000004</v>
      </c>
      <c r="BF36">
        <v>5.0629999999999997</v>
      </c>
      <c r="BG36">
        <v>5.6050000000000004</v>
      </c>
      <c r="BH36">
        <v>5.4249999999999998</v>
      </c>
      <c r="BI36">
        <v>5.6050000000000004</v>
      </c>
      <c r="BJ36">
        <v>5.4249999999999998</v>
      </c>
      <c r="BK36">
        <v>5.6040000000000001</v>
      </c>
      <c r="BL36">
        <v>5.6040000000000001</v>
      </c>
      <c r="BM36">
        <v>5.4240000000000004</v>
      </c>
      <c r="BN36">
        <v>5.6040000000000001</v>
      </c>
      <c r="BO36">
        <v>5.4240000000000004</v>
      </c>
      <c r="BP36">
        <v>5.6040000000000001</v>
      </c>
      <c r="BQ36">
        <v>65.992000000000004</v>
      </c>
      <c r="BR36">
        <v>744</v>
      </c>
      <c r="BS36">
        <v>672</v>
      </c>
      <c r="BT36">
        <v>744</v>
      </c>
      <c r="BU36">
        <v>720</v>
      </c>
      <c r="BV36">
        <v>744</v>
      </c>
      <c r="BW36">
        <v>720</v>
      </c>
      <c r="BX36">
        <v>744</v>
      </c>
      <c r="BY36">
        <v>744</v>
      </c>
      <c r="BZ36">
        <v>720</v>
      </c>
      <c r="CA36">
        <v>744</v>
      </c>
      <c r="CB36">
        <v>720</v>
      </c>
      <c r="CC36">
        <v>744</v>
      </c>
      <c r="CD36">
        <v>8760</v>
      </c>
      <c r="CE36">
        <v>65</v>
      </c>
      <c r="CF36" t="s">
        <v>328</v>
      </c>
      <c r="CG36" t="s">
        <v>328</v>
      </c>
      <c r="CH36">
        <v>370000</v>
      </c>
      <c r="CI36">
        <v>40101</v>
      </c>
      <c r="CJ36" t="s">
        <v>311</v>
      </c>
      <c r="CK36" t="s">
        <v>311</v>
      </c>
      <c r="CL36" t="s">
        <v>311</v>
      </c>
      <c r="CM36" t="s">
        <v>311</v>
      </c>
      <c r="CN36" t="s">
        <v>311</v>
      </c>
      <c r="CO36" t="s">
        <v>311</v>
      </c>
      <c r="CP36" t="s">
        <v>311</v>
      </c>
      <c r="CQ36" t="s">
        <v>311</v>
      </c>
      <c r="CR36" t="s">
        <v>311</v>
      </c>
      <c r="CS36" t="s">
        <v>311</v>
      </c>
      <c r="CT36" t="s">
        <v>311</v>
      </c>
      <c r="CU36" t="s">
        <v>311</v>
      </c>
      <c r="CV36">
        <v>65.992000000000004</v>
      </c>
      <c r="CW36" t="s">
        <v>311</v>
      </c>
      <c r="CX36" t="s">
        <v>311</v>
      </c>
      <c r="CY36" t="s">
        <v>311</v>
      </c>
      <c r="CZ36" t="s">
        <v>311</v>
      </c>
      <c r="DA36">
        <v>5.7229999999999999</v>
      </c>
      <c r="DB36" t="s">
        <v>311</v>
      </c>
      <c r="DC36" t="s">
        <v>311</v>
      </c>
      <c r="DD36">
        <v>60.268999999999998</v>
      </c>
      <c r="DE36">
        <v>2.9</v>
      </c>
      <c r="DF36">
        <v>24.4</v>
      </c>
      <c r="DG36">
        <v>3.1</v>
      </c>
      <c r="DH36">
        <v>200</v>
      </c>
      <c r="DI36">
        <v>6.2</v>
      </c>
      <c r="DJ36">
        <v>8.4499999999999993</v>
      </c>
      <c r="DK36">
        <v>1.99</v>
      </c>
      <c r="DL36">
        <v>20</v>
      </c>
      <c r="DM36">
        <v>61</v>
      </c>
      <c r="DN36">
        <v>20</v>
      </c>
      <c r="DO36">
        <v>200</v>
      </c>
      <c r="DP36">
        <v>9.1999999999999993</v>
      </c>
      <c r="DQ36">
        <v>16.5</v>
      </c>
      <c r="DR36">
        <v>2.2999999999999998</v>
      </c>
      <c r="DS36">
        <v>0</v>
      </c>
      <c r="DT36">
        <v>0</v>
      </c>
    </row>
    <row r="37" spans="1:132" x14ac:dyDescent="0.25">
      <c r="A37">
        <v>35</v>
      </c>
      <c r="B37" t="s">
        <v>298</v>
      </c>
      <c r="C37">
        <v>1251</v>
      </c>
      <c r="D37">
        <v>15890</v>
      </c>
      <c r="E37">
        <v>2014</v>
      </c>
      <c r="F37">
        <v>540291</v>
      </c>
      <c r="G37" t="str">
        <f>IF(ISERROR(VLOOKUP(F37,#REF!,1,FALSE)),"NOVE","")</f>
        <v>NOVE</v>
      </c>
      <c r="H37" t="s">
        <v>299</v>
      </c>
      <c r="I37" t="s">
        <v>300</v>
      </c>
      <c r="J37" t="s">
        <v>64</v>
      </c>
      <c r="K37" t="s">
        <v>301</v>
      </c>
      <c r="L37">
        <v>49455842</v>
      </c>
      <c r="M37">
        <v>49455842</v>
      </c>
      <c r="N37" t="s">
        <v>464</v>
      </c>
      <c r="O37">
        <v>703915</v>
      </c>
      <c r="P37" t="s">
        <v>464</v>
      </c>
      <c r="Q37">
        <v>596183</v>
      </c>
      <c r="R37" t="s">
        <v>390</v>
      </c>
      <c r="S37" t="s">
        <v>391</v>
      </c>
      <c r="T37" t="s">
        <v>320</v>
      </c>
      <c r="U37" t="s">
        <v>321</v>
      </c>
      <c r="V37">
        <v>6550</v>
      </c>
      <c r="W37" t="s">
        <v>311</v>
      </c>
      <c r="X37" t="s">
        <v>311</v>
      </c>
      <c r="Y37" t="s">
        <v>311</v>
      </c>
      <c r="Z37" t="s">
        <v>311</v>
      </c>
      <c r="AA37" t="s">
        <v>311</v>
      </c>
      <c r="AB37" t="s">
        <v>311</v>
      </c>
      <c r="AC37" t="s">
        <v>311</v>
      </c>
      <c r="AD37" t="s">
        <v>465</v>
      </c>
      <c r="AE37">
        <v>5.32</v>
      </c>
      <c r="AF37" t="s">
        <v>338</v>
      </c>
      <c r="AG37" t="s">
        <v>311</v>
      </c>
      <c r="AH37" t="s">
        <v>466</v>
      </c>
      <c r="AI37">
        <v>4177400</v>
      </c>
      <c r="AJ37">
        <v>21</v>
      </c>
      <c r="AK37" t="s">
        <v>311</v>
      </c>
      <c r="AL37" t="s">
        <v>313</v>
      </c>
      <c r="AM37" t="s">
        <v>313</v>
      </c>
      <c r="AN37" t="s">
        <v>313</v>
      </c>
      <c r="AO37" t="s">
        <v>313</v>
      </c>
      <c r="AP37" t="s">
        <v>311</v>
      </c>
      <c r="AQ37" t="s">
        <v>311</v>
      </c>
      <c r="AR37" t="s">
        <v>311</v>
      </c>
      <c r="AS37" t="s">
        <v>311</v>
      </c>
      <c r="AT37" t="s">
        <v>311</v>
      </c>
      <c r="AU37" t="s">
        <v>311</v>
      </c>
      <c r="AV37" t="s">
        <v>313</v>
      </c>
      <c r="AW37" t="s">
        <v>313</v>
      </c>
      <c r="AX37" t="s">
        <v>314</v>
      </c>
      <c r="AY37">
        <v>243</v>
      </c>
      <c r="AZ37">
        <v>-642796</v>
      </c>
      <c r="BA37">
        <v>-1131309</v>
      </c>
      <c r="BB37" t="s">
        <v>311</v>
      </c>
      <c r="BC37" t="s">
        <v>311</v>
      </c>
      <c r="BD37" t="s">
        <v>311</v>
      </c>
      <c r="BE37">
        <v>0.76200000000000001</v>
      </c>
      <c r="BF37">
        <v>0.68799999999999994</v>
      </c>
      <c r="BG37">
        <v>0.76200000000000001</v>
      </c>
      <c r="BH37">
        <v>0.73699999999999999</v>
      </c>
      <c r="BI37">
        <v>0.76200000000000001</v>
      </c>
      <c r="BJ37">
        <v>0.73599999999999999</v>
      </c>
      <c r="BK37">
        <v>0.76100000000000001</v>
      </c>
      <c r="BL37">
        <v>0.76100000000000001</v>
      </c>
      <c r="BM37">
        <v>0.73599999999999999</v>
      </c>
      <c r="BN37">
        <v>0.76100000000000001</v>
      </c>
      <c r="BO37">
        <v>0.73599999999999999</v>
      </c>
      <c r="BP37">
        <v>0.76100000000000001</v>
      </c>
      <c r="BQ37">
        <v>8.9629999999999992</v>
      </c>
      <c r="BR37">
        <v>744</v>
      </c>
      <c r="BS37">
        <v>672</v>
      </c>
      <c r="BT37">
        <v>744</v>
      </c>
      <c r="BU37">
        <v>720</v>
      </c>
      <c r="BV37">
        <v>744</v>
      </c>
      <c r="BW37">
        <v>720</v>
      </c>
      <c r="BX37">
        <v>744</v>
      </c>
      <c r="BY37">
        <v>744</v>
      </c>
      <c r="BZ37">
        <v>720</v>
      </c>
      <c r="CA37">
        <v>744</v>
      </c>
      <c r="CB37">
        <v>720</v>
      </c>
      <c r="CC37">
        <v>744</v>
      </c>
      <c r="CD37">
        <v>8760</v>
      </c>
      <c r="CE37">
        <v>9</v>
      </c>
      <c r="CF37" t="s">
        <v>328</v>
      </c>
      <c r="CG37" t="s">
        <v>328</v>
      </c>
      <c r="CH37">
        <v>370000</v>
      </c>
      <c r="CI37">
        <v>40101</v>
      </c>
      <c r="CJ37" t="s">
        <v>311</v>
      </c>
      <c r="CK37" t="s">
        <v>311</v>
      </c>
      <c r="CL37" t="s">
        <v>311</v>
      </c>
      <c r="CM37" t="s">
        <v>311</v>
      </c>
      <c r="CN37" t="s">
        <v>311</v>
      </c>
      <c r="CO37" t="s">
        <v>311</v>
      </c>
      <c r="CP37" t="s">
        <v>311</v>
      </c>
      <c r="CQ37" t="s">
        <v>311</v>
      </c>
      <c r="CR37" t="s">
        <v>311</v>
      </c>
      <c r="CS37" t="s">
        <v>311</v>
      </c>
      <c r="CT37" t="s">
        <v>311</v>
      </c>
      <c r="CU37" t="s">
        <v>311</v>
      </c>
      <c r="CV37">
        <v>8.9629999999999992</v>
      </c>
      <c r="CW37" t="s">
        <v>311</v>
      </c>
      <c r="CX37" t="s">
        <v>311</v>
      </c>
      <c r="CY37" t="s">
        <v>311</v>
      </c>
      <c r="CZ37" t="s">
        <v>311</v>
      </c>
      <c r="DA37">
        <v>8.5839999999999996</v>
      </c>
      <c r="DB37" t="s">
        <v>311</v>
      </c>
      <c r="DC37" t="s">
        <v>311</v>
      </c>
      <c r="DD37">
        <v>0.379</v>
      </c>
      <c r="DE37">
        <v>47</v>
      </c>
      <c r="DF37">
        <v>105</v>
      </c>
      <c r="DG37">
        <v>16</v>
      </c>
      <c r="DH37" t="s">
        <v>311</v>
      </c>
      <c r="DI37" t="s">
        <v>311</v>
      </c>
      <c r="DJ37" t="s">
        <v>311</v>
      </c>
      <c r="DK37" t="s">
        <v>311</v>
      </c>
      <c r="DL37">
        <v>47</v>
      </c>
      <c r="DM37">
        <v>105</v>
      </c>
      <c r="DN37">
        <v>16</v>
      </c>
      <c r="DO37" t="s">
        <v>311</v>
      </c>
      <c r="DP37" t="s">
        <v>311</v>
      </c>
      <c r="DQ37" t="s">
        <v>311</v>
      </c>
      <c r="DR37" t="s">
        <v>311</v>
      </c>
      <c r="DS37">
        <v>0</v>
      </c>
      <c r="DT37">
        <v>0</v>
      </c>
    </row>
    <row r="38" spans="1:132" x14ac:dyDescent="0.25">
      <c r="A38">
        <v>36</v>
      </c>
      <c r="B38" t="s">
        <v>298</v>
      </c>
      <c r="C38">
        <v>1279</v>
      </c>
      <c r="D38">
        <v>100584</v>
      </c>
      <c r="E38">
        <v>2014</v>
      </c>
      <c r="F38">
        <v>540726</v>
      </c>
      <c r="G38" t="str">
        <f>IF(ISERROR(VLOOKUP(F38,#REF!,1,FALSE)),"NOVE","")</f>
        <v>NOVE</v>
      </c>
      <c r="H38" t="s">
        <v>299</v>
      </c>
      <c r="I38" t="s">
        <v>300</v>
      </c>
      <c r="J38" s="50" t="s">
        <v>467</v>
      </c>
      <c r="K38" t="s">
        <v>301</v>
      </c>
      <c r="L38">
        <v>26177005</v>
      </c>
      <c r="M38">
        <v>26177005</v>
      </c>
      <c r="N38" t="s">
        <v>468</v>
      </c>
      <c r="O38">
        <v>642479</v>
      </c>
      <c r="P38" t="s">
        <v>469</v>
      </c>
      <c r="Q38">
        <v>595641</v>
      </c>
      <c r="R38" t="s">
        <v>390</v>
      </c>
      <c r="S38" t="s">
        <v>391</v>
      </c>
      <c r="T38" t="s">
        <v>320</v>
      </c>
      <c r="U38" t="s">
        <v>321</v>
      </c>
      <c r="V38">
        <v>6550</v>
      </c>
      <c r="W38" t="s">
        <v>366</v>
      </c>
      <c r="X38" t="s">
        <v>470</v>
      </c>
      <c r="Y38" s="49">
        <v>40149</v>
      </c>
      <c r="Z38" s="49">
        <v>43799</v>
      </c>
      <c r="AA38">
        <v>33</v>
      </c>
      <c r="AB38">
        <v>6.5</v>
      </c>
      <c r="AC38">
        <v>6</v>
      </c>
      <c r="AD38" t="s">
        <v>377</v>
      </c>
      <c r="AE38">
        <v>0.63</v>
      </c>
      <c r="AF38" t="s">
        <v>310</v>
      </c>
      <c r="AG38" t="s">
        <v>311</v>
      </c>
      <c r="AH38" t="s">
        <v>471</v>
      </c>
      <c r="AI38" t="s">
        <v>311</v>
      </c>
      <c r="AJ38" t="s">
        <v>311</v>
      </c>
      <c r="AK38" t="s">
        <v>311</v>
      </c>
      <c r="AL38" t="s">
        <v>313</v>
      </c>
      <c r="AM38" t="s">
        <v>313</v>
      </c>
      <c r="AN38" t="s">
        <v>313</v>
      </c>
      <c r="AO38" t="s">
        <v>313</v>
      </c>
      <c r="AP38" t="s">
        <v>311</v>
      </c>
      <c r="AQ38" t="s">
        <v>311</v>
      </c>
      <c r="AR38" t="s">
        <v>311</v>
      </c>
      <c r="AS38" t="s">
        <v>311</v>
      </c>
      <c r="AT38" t="s">
        <v>311</v>
      </c>
      <c r="AU38" t="s">
        <v>311</v>
      </c>
      <c r="AV38" t="s">
        <v>313</v>
      </c>
      <c r="AW38" t="s">
        <v>313</v>
      </c>
      <c r="AX38" t="s">
        <v>311</v>
      </c>
      <c r="AY38" s="54" t="s">
        <v>311</v>
      </c>
      <c r="AZ38">
        <v>-636655</v>
      </c>
      <c r="BA38">
        <v>-1131170</v>
      </c>
      <c r="BB38" t="s">
        <v>311</v>
      </c>
      <c r="BC38" t="s">
        <v>311</v>
      </c>
      <c r="BD38" t="s">
        <v>311</v>
      </c>
      <c r="BE38">
        <v>1.6919999999999999</v>
      </c>
      <c r="BF38">
        <v>2.1240000000000001</v>
      </c>
      <c r="BG38">
        <v>2.952</v>
      </c>
      <c r="BH38">
        <v>1.728</v>
      </c>
      <c r="BI38">
        <v>2.8079999999999998</v>
      </c>
      <c r="BJ38">
        <v>2.2679999999999998</v>
      </c>
      <c r="BK38">
        <v>2.016</v>
      </c>
      <c r="BL38">
        <v>4.032</v>
      </c>
      <c r="BM38">
        <v>4.7519999999999998</v>
      </c>
      <c r="BN38">
        <v>0.64800000000000002</v>
      </c>
      <c r="BO38">
        <v>5.7960000000000003</v>
      </c>
      <c r="BP38">
        <v>1.5840000000000001</v>
      </c>
      <c r="BQ38">
        <v>32.4</v>
      </c>
      <c r="BR38">
        <v>94</v>
      </c>
      <c r="BS38">
        <v>118</v>
      </c>
      <c r="BT38">
        <v>164</v>
      </c>
      <c r="BU38">
        <v>96</v>
      </c>
      <c r="BV38">
        <v>156</v>
      </c>
      <c r="BW38">
        <v>126</v>
      </c>
      <c r="BX38">
        <v>112</v>
      </c>
      <c r="BY38">
        <v>224</v>
      </c>
      <c r="BZ38">
        <v>264</v>
      </c>
      <c r="CA38">
        <v>36</v>
      </c>
      <c r="CB38">
        <v>322</v>
      </c>
      <c r="CC38">
        <v>88</v>
      </c>
      <c r="CD38">
        <v>1800</v>
      </c>
      <c r="CE38">
        <v>29.6</v>
      </c>
      <c r="CF38" t="s">
        <v>359</v>
      </c>
      <c r="CG38" t="s">
        <v>328</v>
      </c>
      <c r="CH38">
        <v>81000</v>
      </c>
      <c r="CI38">
        <v>40996</v>
      </c>
      <c r="CJ38" t="s">
        <v>311</v>
      </c>
      <c r="CK38" t="s">
        <v>311</v>
      </c>
      <c r="CL38" t="s">
        <v>311</v>
      </c>
      <c r="CM38" t="s">
        <v>311</v>
      </c>
      <c r="CN38" t="s">
        <v>311</v>
      </c>
      <c r="CO38" t="s">
        <v>311</v>
      </c>
      <c r="CP38" t="s">
        <v>311</v>
      </c>
      <c r="CQ38" t="s">
        <v>311</v>
      </c>
      <c r="CR38" t="s">
        <v>311</v>
      </c>
      <c r="CS38" t="s">
        <v>311</v>
      </c>
      <c r="CT38" t="s">
        <v>311</v>
      </c>
      <c r="CU38" t="s">
        <v>311</v>
      </c>
      <c r="CV38" t="s">
        <v>311</v>
      </c>
      <c r="CW38">
        <v>32.4</v>
      </c>
      <c r="CX38" t="s">
        <v>311</v>
      </c>
      <c r="CY38" t="s">
        <v>311</v>
      </c>
      <c r="CZ38" t="s">
        <v>311</v>
      </c>
      <c r="DA38" t="s">
        <v>311</v>
      </c>
      <c r="DB38" t="s">
        <v>311</v>
      </c>
      <c r="DC38">
        <v>32.4</v>
      </c>
      <c r="DD38" t="s">
        <v>311</v>
      </c>
      <c r="DE38" t="s">
        <v>311</v>
      </c>
      <c r="DF38" t="s">
        <v>311</v>
      </c>
      <c r="DG38">
        <v>5</v>
      </c>
      <c r="DH38" t="s">
        <v>311</v>
      </c>
      <c r="DI38" t="s">
        <v>311</v>
      </c>
      <c r="DJ38" t="s">
        <v>311</v>
      </c>
      <c r="DK38" t="s">
        <v>311</v>
      </c>
      <c r="DL38" t="s">
        <v>311</v>
      </c>
      <c r="DM38" t="s">
        <v>311</v>
      </c>
      <c r="DN38" t="s">
        <v>311</v>
      </c>
      <c r="DO38" t="s">
        <v>311</v>
      </c>
      <c r="DP38" t="s">
        <v>311</v>
      </c>
      <c r="DQ38" t="s">
        <v>311</v>
      </c>
      <c r="DR38" t="s">
        <v>311</v>
      </c>
      <c r="DS38">
        <v>0</v>
      </c>
      <c r="DT38">
        <v>0</v>
      </c>
      <c r="DU38" t="e">
        <f>DE38*BQ38</f>
        <v>#VALUE!</v>
      </c>
      <c r="DV38" t="e">
        <f>(1-DE38/DL38)*100</f>
        <v>#VALUE!</v>
      </c>
      <c r="DW38" t="e">
        <f>DI38*$BQ38</f>
        <v>#VALUE!</v>
      </c>
      <c r="DX38" t="e">
        <f>(1-DI38/DP38)*100</f>
        <v>#VALUE!</v>
      </c>
      <c r="DY38" t="e">
        <f t="shared" ref="DY38" si="14">DJ38*$BQ38</f>
        <v>#VALUE!</v>
      </c>
      <c r="DZ38" t="e">
        <f>(1-DJ38/DQ38)*100</f>
        <v>#VALUE!</v>
      </c>
      <c r="EA38" t="e">
        <f>DK38*$BQ38</f>
        <v>#VALUE!</v>
      </c>
      <c r="EB38" t="e">
        <f>(1-DK38/DR38)*100</f>
        <v>#VALUE!</v>
      </c>
    </row>
    <row r="39" spans="1:132" x14ac:dyDescent="0.25">
      <c r="A39">
        <v>37</v>
      </c>
      <c r="B39" t="s">
        <v>298</v>
      </c>
      <c r="C39">
        <v>131</v>
      </c>
      <c r="D39">
        <v>12548</v>
      </c>
      <c r="E39">
        <v>2014</v>
      </c>
      <c r="F39">
        <v>513952</v>
      </c>
      <c r="G39" t="str">
        <f>IF(ISERROR(VLOOKUP(F39,#REF!,1,FALSE)),"NOVE","")</f>
        <v>NOVE</v>
      </c>
      <c r="H39" t="s">
        <v>299</v>
      </c>
      <c r="I39" t="s">
        <v>300</v>
      </c>
      <c r="J39" t="s">
        <v>22</v>
      </c>
      <c r="K39" t="s">
        <v>472</v>
      </c>
      <c r="L39">
        <v>294055</v>
      </c>
      <c r="M39">
        <v>294055</v>
      </c>
      <c r="N39" t="s">
        <v>468</v>
      </c>
      <c r="O39">
        <v>642479</v>
      </c>
      <c r="P39" t="s">
        <v>469</v>
      </c>
      <c r="Q39">
        <v>595641</v>
      </c>
      <c r="R39" t="s">
        <v>390</v>
      </c>
      <c r="S39" t="s">
        <v>391</v>
      </c>
      <c r="T39" t="s">
        <v>320</v>
      </c>
      <c r="U39" t="s">
        <v>321</v>
      </c>
      <c r="V39">
        <v>6550</v>
      </c>
      <c r="W39" t="s">
        <v>392</v>
      </c>
      <c r="X39" t="s">
        <v>473</v>
      </c>
      <c r="Y39" s="49">
        <v>38488</v>
      </c>
      <c r="Z39" s="49">
        <v>42004</v>
      </c>
      <c r="AA39">
        <v>15</v>
      </c>
      <c r="AB39">
        <v>1.5629999999999999</v>
      </c>
      <c r="AC39">
        <v>1.43</v>
      </c>
      <c r="AD39" t="s">
        <v>474</v>
      </c>
      <c r="AE39">
        <v>2.85</v>
      </c>
      <c r="AF39" t="s">
        <v>311</v>
      </c>
      <c r="AG39" t="s">
        <v>311</v>
      </c>
      <c r="AH39" t="s">
        <v>471</v>
      </c>
      <c r="AI39">
        <v>4177800</v>
      </c>
      <c r="AJ39">
        <v>738</v>
      </c>
      <c r="AK39" t="s">
        <v>311</v>
      </c>
      <c r="AL39" t="s">
        <v>313</v>
      </c>
      <c r="AM39" t="s">
        <v>313</v>
      </c>
      <c r="AN39" t="s">
        <v>313</v>
      </c>
      <c r="AO39" t="s">
        <v>313</v>
      </c>
      <c r="AP39" t="s">
        <v>311</v>
      </c>
      <c r="AQ39" t="s">
        <v>311</v>
      </c>
      <c r="AR39" t="s">
        <v>311</v>
      </c>
      <c r="AS39" t="s">
        <v>311</v>
      </c>
      <c r="AT39" t="s">
        <v>311</v>
      </c>
      <c r="AU39" t="s">
        <v>311</v>
      </c>
      <c r="AV39" t="s">
        <v>313</v>
      </c>
      <c r="AW39" t="s">
        <v>313</v>
      </c>
      <c r="AX39" t="s">
        <v>314</v>
      </c>
      <c r="AY39">
        <v>50</v>
      </c>
      <c r="AZ39">
        <v>-637803</v>
      </c>
      <c r="BA39">
        <v>-1130708</v>
      </c>
      <c r="BB39" t="s">
        <v>311</v>
      </c>
      <c r="BC39" t="s">
        <v>311</v>
      </c>
      <c r="BD39" t="s">
        <v>311</v>
      </c>
      <c r="BE39">
        <v>0.67</v>
      </c>
      <c r="BF39">
        <v>0.60499999999999998</v>
      </c>
      <c r="BG39">
        <v>0.67</v>
      </c>
      <c r="BH39">
        <v>0.64900000000000002</v>
      </c>
      <c r="BI39">
        <v>0.67</v>
      </c>
      <c r="BJ39">
        <v>0.64800000000000002</v>
      </c>
      <c r="BK39">
        <v>0.66900000000000004</v>
      </c>
      <c r="BL39">
        <v>0.66900000000000004</v>
      </c>
      <c r="BM39">
        <v>0.64800000000000002</v>
      </c>
      <c r="BN39">
        <v>0.66900000000000004</v>
      </c>
      <c r="BO39">
        <v>0.64800000000000002</v>
      </c>
      <c r="BP39">
        <v>0.66900000000000004</v>
      </c>
      <c r="BQ39">
        <v>7.8840000000000003</v>
      </c>
      <c r="BR39">
        <v>744</v>
      </c>
      <c r="BS39">
        <v>672</v>
      </c>
      <c r="BT39">
        <v>744</v>
      </c>
      <c r="BU39">
        <v>720</v>
      </c>
      <c r="BV39">
        <v>744</v>
      </c>
      <c r="BW39">
        <v>720</v>
      </c>
      <c r="BX39">
        <v>744</v>
      </c>
      <c r="BY39">
        <v>744</v>
      </c>
      <c r="BZ39">
        <v>720</v>
      </c>
      <c r="CA39">
        <v>744</v>
      </c>
      <c r="CB39">
        <v>720</v>
      </c>
      <c r="CC39">
        <v>744</v>
      </c>
      <c r="CD39">
        <v>8760</v>
      </c>
      <c r="CE39" t="s">
        <v>311</v>
      </c>
      <c r="CF39" t="s">
        <v>328</v>
      </c>
      <c r="CG39" t="s">
        <v>328</v>
      </c>
      <c r="CH39">
        <v>370000</v>
      </c>
      <c r="CI39">
        <v>40101</v>
      </c>
      <c r="CJ39" t="s">
        <v>311</v>
      </c>
      <c r="CK39" t="s">
        <v>311</v>
      </c>
      <c r="CL39" t="s">
        <v>311</v>
      </c>
      <c r="CM39" t="s">
        <v>311</v>
      </c>
      <c r="CN39" t="s">
        <v>311</v>
      </c>
      <c r="CO39" t="s">
        <v>311</v>
      </c>
      <c r="CP39" t="s">
        <v>311</v>
      </c>
      <c r="CQ39" t="s">
        <v>311</v>
      </c>
      <c r="CR39" t="s">
        <v>311</v>
      </c>
      <c r="CS39" t="s">
        <v>311</v>
      </c>
      <c r="CT39" t="s">
        <v>311</v>
      </c>
      <c r="CU39" t="s">
        <v>311</v>
      </c>
      <c r="CV39">
        <v>7.8840000000000003</v>
      </c>
      <c r="CW39" t="s">
        <v>311</v>
      </c>
      <c r="CX39" t="s">
        <v>311</v>
      </c>
      <c r="CY39" t="s">
        <v>311</v>
      </c>
      <c r="CZ39">
        <v>7.8840000000000003</v>
      </c>
      <c r="DA39" t="s">
        <v>311</v>
      </c>
      <c r="DB39" t="s">
        <v>311</v>
      </c>
      <c r="DC39" t="s">
        <v>311</v>
      </c>
      <c r="DD39" t="s">
        <v>311</v>
      </c>
      <c r="DE39">
        <v>10.8</v>
      </c>
      <c r="DF39">
        <v>38.299999999999997</v>
      </c>
      <c r="DG39">
        <v>17.5</v>
      </c>
      <c r="DH39" t="s">
        <v>311</v>
      </c>
      <c r="DI39" t="s">
        <v>311</v>
      </c>
      <c r="DJ39" t="s">
        <v>311</v>
      </c>
      <c r="DK39" t="s">
        <v>311</v>
      </c>
      <c r="DL39">
        <v>10.8</v>
      </c>
      <c r="DM39">
        <v>38.299999999999997</v>
      </c>
      <c r="DN39">
        <v>17.5</v>
      </c>
      <c r="DO39" t="s">
        <v>311</v>
      </c>
      <c r="DP39" t="s">
        <v>311</v>
      </c>
      <c r="DQ39" t="s">
        <v>311</v>
      </c>
      <c r="DR39" t="s">
        <v>311</v>
      </c>
      <c r="DS39">
        <v>0</v>
      </c>
      <c r="DT39">
        <v>0</v>
      </c>
    </row>
    <row r="40" spans="1:132" x14ac:dyDescent="0.25">
      <c r="A40">
        <v>38</v>
      </c>
      <c r="B40" t="s">
        <v>298</v>
      </c>
      <c r="C40">
        <v>130</v>
      </c>
      <c r="D40">
        <v>227</v>
      </c>
      <c r="E40">
        <v>2014</v>
      </c>
      <c r="F40">
        <v>513951</v>
      </c>
      <c r="G40" t="str">
        <f>IF(ISERROR(VLOOKUP(F40,#REF!,1,FALSE)),"NOVE","")</f>
        <v>NOVE</v>
      </c>
      <c r="H40" t="s">
        <v>299</v>
      </c>
      <c r="I40" t="s">
        <v>300</v>
      </c>
      <c r="J40" t="s">
        <v>21</v>
      </c>
      <c r="K40" t="s">
        <v>301</v>
      </c>
      <c r="L40">
        <v>294055</v>
      </c>
      <c r="M40">
        <v>294055</v>
      </c>
      <c r="N40" t="s">
        <v>475</v>
      </c>
      <c r="O40">
        <v>628719</v>
      </c>
      <c r="P40" t="s">
        <v>469</v>
      </c>
      <c r="Q40">
        <v>595641</v>
      </c>
      <c r="R40" t="s">
        <v>390</v>
      </c>
      <c r="S40" t="s">
        <v>391</v>
      </c>
      <c r="T40" t="s">
        <v>320</v>
      </c>
      <c r="U40" t="s">
        <v>321</v>
      </c>
      <c r="V40">
        <v>6550</v>
      </c>
      <c r="W40" t="s">
        <v>392</v>
      </c>
      <c r="X40" t="s">
        <v>476</v>
      </c>
      <c r="Y40" s="49">
        <v>40809</v>
      </c>
      <c r="Z40" s="49">
        <v>43465</v>
      </c>
      <c r="AA40">
        <v>70</v>
      </c>
      <c r="AB40">
        <v>11.666</v>
      </c>
      <c r="AC40">
        <v>13.9</v>
      </c>
      <c r="AD40" t="s">
        <v>474</v>
      </c>
      <c r="AE40">
        <v>2.74</v>
      </c>
      <c r="AF40" t="s">
        <v>311</v>
      </c>
      <c r="AG40" t="s">
        <v>311</v>
      </c>
      <c r="AH40" t="s">
        <v>471</v>
      </c>
      <c r="AI40">
        <v>4177800</v>
      </c>
      <c r="AJ40">
        <v>792</v>
      </c>
      <c r="AK40" t="s">
        <v>311</v>
      </c>
      <c r="AL40" t="s">
        <v>313</v>
      </c>
      <c r="AM40" t="s">
        <v>313</v>
      </c>
      <c r="AN40" t="s">
        <v>313</v>
      </c>
      <c r="AO40" t="s">
        <v>313</v>
      </c>
      <c r="AP40" t="s">
        <v>311</v>
      </c>
      <c r="AQ40" t="s">
        <v>311</v>
      </c>
      <c r="AR40" t="s">
        <v>311</v>
      </c>
      <c r="AS40" t="s">
        <v>311</v>
      </c>
      <c r="AT40" t="s">
        <v>311</v>
      </c>
      <c r="AU40" t="s">
        <v>311</v>
      </c>
      <c r="AV40" t="s">
        <v>340</v>
      </c>
      <c r="AW40" t="s">
        <v>340</v>
      </c>
      <c r="AX40" t="s">
        <v>314</v>
      </c>
      <c r="AY40">
        <v>550</v>
      </c>
      <c r="AZ40">
        <v>-637907</v>
      </c>
      <c r="BA40">
        <v>-1130688</v>
      </c>
      <c r="BB40" t="s">
        <v>311</v>
      </c>
      <c r="BC40" t="s">
        <v>311</v>
      </c>
      <c r="BD40" t="s">
        <v>311</v>
      </c>
      <c r="BE40">
        <v>2.59</v>
      </c>
      <c r="BF40">
        <v>2.339</v>
      </c>
      <c r="BG40">
        <v>2.59</v>
      </c>
      <c r="BH40">
        <v>2.5059999999999998</v>
      </c>
      <c r="BI40">
        <v>2.589</v>
      </c>
      <c r="BJ40">
        <v>2.5049999999999999</v>
      </c>
      <c r="BK40">
        <v>2.589</v>
      </c>
      <c r="BL40">
        <v>2.589</v>
      </c>
      <c r="BM40">
        <v>2.5049999999999999</v>
      </c>
      <c r="BN40">
        <v>2.589</v>
      </c>
      <c r="BO40">
        <v>2.5049999999999999</v>
      </c>
      <c r="BP40">
        <v>2.589</v>
      </c>
      <c r="BQ40">
        <v>30.484999999999999</v>
      </c>
      <c r="BR40">
        <v>744</v>
      </c>
      <c r="BS40">
        <v>672</v>
      </c>
      <c r="BT40">
        <v>744</v>
      </c>
      <c r="BU40">
        <v>720</v>
      </c>
      <c r="BV40">
        <v>744</v>
      </c>
      <c r="BW40">
        <v>720</v>
      </c>
      <c r="BX40">
        <v>744</v>
      </c>
      <c r="BY40">
        <v>744</v>
      </c>
      <c r="BZ40">
        <v>720</v>
      </c>
      <c r="CA40">
        <v>744</v>
      </c>
      <c r="CB40">
        <v>720</v>
      </c>
      <c r="CC40">
        <v>744</v>
      </c>
      <c r="CD40">
        <v>8760</v>
      </c>
      <c r="CE40" t="s">
        <v>311</v>
      </c>
      <c r="CF40" t="s">
        <v>328</v>
      </c>
      <c r="CG40" t="s">
        <v>328</v>
      </c>
      <c r="CH40">
        <v>370000</v>
      </c>
      <c r="CI40">
        <v>40101</v>
      </c>
      <c r="CJ40" t="s">
        <v>311</v>
      </c>
      <c r="CK40" t="s">
        <v>311</v>
      </c>
      <c r="CL40" t="s">
        <v>311</v>
      </c>
      <c r="CM40" t="s">
        <v>311</v>
      </c>
      <c r="CN40" t="s">
        <v>311</v>
      </c>
      <c r="CO40" t="s">
        <v>311</v>
      </c>
      <c r="CP40" t="s">
        <v>311</v>
      </c>
      <c r="CQ40" t="s">
        <v>311</v>
      </c>
      <c r="CR40" t="s">
        <v>311</v>
      </c>
      <c r="CS40" t="s">
        <v>311</v>
      </c>
      <c r="CT40" t="s">
        <v>311</v>
      </c>
      <c r="CU40" t="s">
        <v>311</v>
      </c>
      <c r="CV40">
        <v>30.484999999999999</v>
      </c>
      <c r="CW40" t="s">
        <v>311</v>
      </c>
      <c r="CX40" t="s">
        <v>311</v>
      </c>
      <c r="CY40" t="s">
        <v>311</v>
      </c>
      <c r="CZ40">
        <v>30.484999999999999</v>
      </c>
      <c r="DA40" t="s">
        <v>311</v>
      </c>
      <c r="DB40" t="s">
        <v>311</v>
      </c>
      <c r="DC40" t="s">
        <v>311</v>
      </c>
      <c r="DD40" t="s">
        <v>311</v>
      </c>
      <c r="DE40">
        <v>11.9</v>
      </c>
      <c r="DF40">
        <v>48.2</v>
      </c>
      <c r="DG40">
        <v>15.8</v>
      </c>
      <c r="DH40" t="s">
        <v>311</v>
      </c>
      <c r="DI40">
        <v>16.2</v>
      </c>
      <c r="DJ40" t="s">
        <v>311</v>
      </c>
      <c r="DK40">
        <v>1.91</v>
      </c>
      <c r="DL40">
        <v>173.8</v>
      </c>
      <c r="DM40">
        <v>376.8</v>
      </c>
      <c r="DN40">
        <v>123.8</v>
      </c>
      <c r="DO40" t="s">
        <v>311</v>
      </c>
      <c r="DP40">
        <v>42.4</v>
      </c>
      <c r="DQ40" t="s">
        <v>311</v>
      </c>
      <c r="DR40">
        <v>5.84</v>
      </c>
      <c r="DS40">
        <v>0</v>
      </c>
      <c r="DT40">
        <v>0</v>
      </c>
    </row>
    <row r="41" spans="1:132" x14ac:dyDescent="0.25">
      <c r="A41">
        <v>39</v>
      </c>
      <c r="B41" t="s">
        <v>298</v>
      </c>
      <c r="C41">
        <v>122</v>
      </c>
      <c r="D41">
        <v>195</v>
      </c>
      <c r="E41">
        <v>2014</v>
      </c>
      <c r="F41">
        <v>513091</v>
      </c>
      <c r="G41" t="str">
        <f>IF(ISERROR(VLOOKUP(F41,#REF!,1,FALSE)),"NOVE","")</f>
        <v>NOVE</v>
      </c>
      <c r="H41" t="s">
        <v>299</v>
      </c>
      <c r="I41" t="s">
        <v>300</v>
      </c>
      <c r="J41" t="s">
        <v>18</v>
      </c>
      <c r="K41" t="s">
        <v>301</v>
      </c>
      <c r="L41">
        <v>48460915</v>
      </c>
      <c r="M41">
        <v>49455842</v>
      </c>
      <c r="N41" t="s">
        <v>477</v>
      </c>
      <c r="O41">
        <v>619809</v>
      </c>
      <c r="P41" t="s">
        <v>477</v>
      </c>
      <c r="Q41">
        <v>595438</v>
      </c>
      <c r="R41" t="s">
        <v>390</v>
      </c>
      <c r="S41" t="s">
        <v>391</v>
      </c>
      <c r="T41" t="s">
        <v>320</v>
      </c>
      <c r="U41" t="s">
        <v>321</v>
      </c>
      <c r="V41">
        <v>6550</v>
      </c>
      <c r="W41" t="s">
        <v>392</v>
      </c>
      <c r="X41" t="s">
        <v>478</v>
      </c>
      <c r="Y41" s="49">
        <v>40156</v>
      </c>
      <c r="Z41" s="49">
        <v>42347</v>
      </c>
      <c r="AA41">
        <v>75</v>
      </c>
      <c r="AB41">
        <v>6.37</v>
      </c>
      <c r="AC41">
        <v>6</v>
      </c>
      <c r="AD41" t="s">
        <v>479</v>
      </c>
      <c r="AE41">
        <v>2.62</v>
      </c>
      <c r="AF41" t="s">
        <v>338</v>
      </c>
      <c r="AG41" t="s">
        <v>311</v>
      </c>
      <c r="AH41" t="s">
        <v>480</v>
      </c>
      <c r="AI41">
        <v>4178900</v>
      </c>
      <c r="AJ41">
        <v>580</v>
      </c>
      <c r="AK41" t="s">
        <v>311</v>
      </c>
      <c r="AL41" t="s">
        <v>313</v>
      </c>
      <c r="AM41" t="s">
        <v>313</v>
      </c>
      <c r="AN41" t="s">
        <v>313</v>
      </c>
      <c r="AO41" t="s">
        <v>313</v>
      </c>
      <c r="AP41" t="s">
        <v>311</v>
      </c>
      <c r="AQ41" t="s">
        <v>311</v>
      </c>
      <c r="AR41" t="s">
        <v>311</v>
      </c>
      <c r="AS41" t="s">
        <v>311</v>
      </c>
      <c r="AT41" t="s">
        <v>311</v>
      </c>
      <c r="AU41" t="s">
        <v>311</v>
      </c>
      <c r="AV41" t="s">
        <v>340</v>
      </c>
      <c r="AW41" t="s">
        <v>340</v>
      </c>
      <c r="AX41" t="s">
        <v>314</v>
      </c>
      <c r="AY41">
        <v>224</v>
      </c>
      <c r="AZ41">
        <v>-649155</v>
      </c>
      <c r="BA41">
        <v>-1130027</v>
      </c>
      <c r="BB41" t="s">
        <v>311</v>
      </c>
      <c r="BC41" t="s">
        <v>311</v>
      </c>
      <c r="BD41" t="s">
        <v>311</v>
      </c>
      <c r="BE41">
        <v>3.6520000000000001</v>
      </c>
      <c r="BF41">
        <v>3.605</v>
      </c>
      <c r="BG41">
        <v>3.9889999999999999</v>
      </c>
      <c r="BH41">
        <v>3.774</v>
      </c>
      <c r="BI41">
        <v>4.367</v>
      </c>
      <c r="BJ41">
        <v>3.4580000000000002</v>
      </c>
      <c r="BK41">
        <v>5.6689999999999996</v>
      </c>
      <c r="BL41">
        <v>6.7380000000000004</v>
      </c>
      <c r="BM41">
        <v>6.415</v>
      </c>
      <c r="BN41">
        <v>6.2290000000000001</v>
      </c>
      <c r="BO41">
        <v>5.0140000000000002</v>
      </c>
      <c r="BP41">
        <v>6.02</v>
      </c>
      <c r="BQ41">
        <v>58.93</v>
      </c>
      <c r="BR41">
        <v>744</v>
      </c>
      <c r="BS41">
        <v>672</v>
      </c>
      <c r="BT41">
        <v>744</v>
      </c>
      <c r="BU41">
        <v>720</v>
      </c>
      <c r="BV41">
        <v>744</v>
      </c>
      <c r="BW41">
        <v>720</v>
      </c>
      <c r="BX41">
        <v>744</v>
      </c>
      <c r="BY41">
        <v>744</v>
      </c>
      <c r="BZ41">
        <v>720</v>
      </c>
      <c r="CA41">
        <v>744</v>
      </c>
      <c r="CB41">
        <v>720</v>
      </c>
      <c r="CC41">
        <v>744</v>
      </c>
      <c r="CD41">
        <v>8760</v>
      </c>
      <c r="CE41">
        <v>55</v>
      </c>
      <c r="CF41" t="s">
        <v>328</v>
      </c>
      <c r="CG41" t="s">
        <v>328</v>
      </c>
      <c r="CH41">
        <v>370000</v>
      </c>
      <c r="CI41">
        <v>40101</v>
      </c>
      <c r="CJ41" t="s">
        <v>311</v>
      </c>
      <c r="CK41" t="s">
        <v>311</v>
      </c>
      <c r="CL41" t="s">
        <v>311</v>
      </c>
      <c r="CM41" t="s">
        <v>311</v>
      </c>
      <c r="CN41" t="s">
        <v>311</v>
      </c>
      <c r="CO41" t="s">
        <v>311</v>
      </c>
      <c r="CP41" t="s">
        <v>311</v>
      </c>
      <c r="CQ41" t="s">
        <v>311</v>
      </c>
      <c r="CR41" t="s">
        <v>311</v>
      </c>
      <c r="CS41" t="s">
        <v>311</v>
      </c>
      <c r="CT41" t="s">
        <v>311</v>
      </c>
      <c r="CU41" t="s">
        <v>311</v>
      </c>
      <c r="CV41">
        <v>58.93</v>
      </c>
      <c r="CW41" t="s">
        <v>311</v>
      </c>
      <c r="CX41" t="s">
        <v>311</v>
      </c>
      <c r="CY41" t="s">
        <v>311</v>
      </c>
      <c r="CZ41" t="s">
        <v>311</v>
      </c>
      <c r="DA41">
        <v>6.1420000000000003</v>
      </c>
      <c r="DB41" t="s">
        <v>311</v>
      </c>
      <c r="DC41" t="s">
        <v>311</v>
      </c>
      <c r="DD41">
        <v>52.787999999999997</v>
      </c>
      <c r="DE41">
        <v>1.85</v>
      </c>
      <c r="DF41">
        <v>22.332999999999998</v>
      </c>
      <c r="DG41">
        <v>3.5</v>
      </c>
      <c r="DH41" t="s">
        <v>311</v>
      </c>
      <c r="DI41" t="s">
        <v>311</v>
      </c>
      <c r="DJ41" t="s">
        <v>311</v>
      </c>
      <c r="DK41" t="s">
        <v>311</v>
      </c>
      <c r="DL41">
        <v>47.332999999999998</v>
      </c>
      <c r="DM41">
        <v>92</v>
      </c>
      <c r="DN41">
        <v>59.5</v>
      </c>
      <c r="DO41" t="s">
        <v>311</v>
      </c>
      <c r="DP41" t="s">
        <v>311</v>
      </c>
      <c r="DQ41" t="s">
        <v>311</v>
      </c>
      <c r="DR41" t="s">
        <v>311</v>
      </c>
      <c r="DS41">
        <v>0</v>
      </c>
      <c r="DT41">
        <v>0</v>
      </c>
    </row>
    <row r="42" spans="1:132" x14ac:dyDescent="0.25">
      <c r="A42">
        <v>40</v>
      </c>
      <c r="B42" t="s">
        <v>298</v>
      </c>
      <c r="C42">
        <v>1285</v>
      </c>
      <c r="D42">
        <v>100608</v>
      </c>
      <c r="E42">
        <v>2014</v>
      </c>
      <c r="F42">
        <v>540951</v>
      </c>
      <c r="G42" t="str">
        <f>IF(ISERROR(VLOOKUP(F42,#REF!,1,FALSE)),"NOVE","")</f>
        <v>NOVE</v>
      </c>
      <c r="H42" t="s">
        <v>299</v>
      </c>
      <c r="I42" t="s">
        <v>300</v>
      </c>
      <c r="J42" s="50" t="s">
        <v>481</v>
      </c>
      <c r="K42" t="s">
        <v>388</v>
      </c>
      <c r="L42">
        <v>373842</v>
      </c>
      <c r="M42">
        <v>373842</v>
      </c>
      <c r="N42" t="s">
        <v>482</v>
      </c>
      <c r="O42">
        <v>701106</v>
      </c>
      <c r="P42" t="s">
        <v>482</v>
      </c>
      <c r="Q42">
        <v>587575</v>
      </c>
      <c r="R42" t="s">
        <v>483</v>
      </c>
      <c r="S42" t="s">
        <v>484</v>
      </c>
      <c r="T42" t="s">
        <v>320</v>
      </c>
      <c r="U42" t="s">
        <v>321</v>
      </c>
      <c r="V42">
        <v>6550</v>
      </c>
      <c r="W42" t="s">
        <v>311</v>
      </c>
      <c r="X42" t="s">
        <v>311</v>
      </c>
      <c r="Y42" t="s">
        <v>311</v>
      </c>
      <c r="Z42" t="s">
        <v>311</v>
      </c>
      <c r="AA42" t="s">
        <v>311</v>
      </c>
      <c r="AB42" t="s">
        <v>311</v>
      </c>
      <c r="AC42" t="s">
        <v>311</v>
      </c>
      <c r="AD42" t="s">
        <v>485</v>
      </c>
      <c r="AE42">
        <v>5.8</v>
      </c>
      <c r="AF42" t="s">
        <v>310</v>
      </c>
      <c r="AG42" t="s">
        <v>311</v>
      </c>
      <c r="AH42" t="s">
        <v>486</v>
      </c>
      <c r="AI42">
        <v>4178500</v>
      </c>
      <c r="AJ42">
        <v>1000</v>
      </c>
      <c r="AK42" t="s">
        <v>311</v>
      </c>
      <c r="AL42" t="s">
        <v>313</v>
      </c>
      <c r="AM42" t="s">
        <v>313</v>
      </c>
      <c r="AN42" t="s">
        <v>313</v>
      </c>
      <c r="AO42" t="s">
        <v>313</v>
      </c>
      <c r="AP42" t="s">
        <v>311</v>
      </c>
      <c r="AQ42" t="s">
        <v>311</v>
      </c>
      <c r="AR42" t="s">
        <v>311</v>
      </c>
      <c r="AS42" t="s">
        <v>311</v>
      </c>
      <c r="AT42" t="s">
        <v>311</v>
      </c>
      <c r="AU42" t="s">
        <v>311</v>
      </c>
      <c r="AV42" t="s">
        <v>313</v>
      </c>
      <c r="AW42" t="s">
        <v>313</v>
      </c>
      <c r="AX42" t="s">
        <v>314</v>
      </c>
      <c r="AY42" s="55" t="s">
        <v>311</v>
      </c>
      <c r="AZ42">
        <v>-655333</v>
      </c>
      <c r="BA42">
        <v>-1128946</v>
      </c>
      <c r="BB42" t="s">
        <v>311</v>
      </c>
      <c r="BC42" t="s">
        <v>311</v>
      </c>
      <c r="BD42" t="s">
        <v>311</v>
      </c>
      <c r="BE42">
        <v>0.51729999999999998</v>
      </c>
      <c r="BF42">
        <v>0.4672</v>
      </c>
      <c r="BG42">
        <v>0.51729999999999998</v>
      </c>
      <c r="BH42">
        <v>0.50049999999999994</v>
      </c>
      <c r="BI42">
        <v>0.51729999999999998</v>
      </c>
      <c r="BJ42">
        <v>0.50049999999999994</v>
      </c>
      <c r="BK42">
        <v>0.51729999999999998</v>
      </c>
      <c r="BL42">
        <v>0.51719999999999999</v>
      </c>
      <c r="BM42">
        <v>0.50049999999999994</v>
      </c>
      <c r="BN42">
        <v>0.51719999999999999</v>
      </c>
      <c r="BO42">
        <v>0.50049999999999994</v>
      </c>
      <c r="BP42">
        <v>0.51719999999999999</v>
      </c>
      <c r="BQ42">
        <v>6.09</v>
      </c>
      <c r="BR42">
        <v>744</v>
      </c>
      <c r="BS42">
        <v>672</v>
      </c>
      <c r="BT42">
        <v>744</v>
      </c>
      <c r="BU42">
        <v>720</v>
      </c>
      <c r="BV42">
        <v>744</v>
      </c>
      <c r="BW42">
        <v>720</v>
      </c>
      <c r="BX42">
        <v>744</v>
      </c>
      <c r="BY42">
        <v>744</v>
      </c>
      <c r="BZ42">
        <v>720</v>
      </c>
      <c r="CA42">
        <v>744</v>
      </c>
      <c r="CB42">
        <v>720</v>
      </c>
      <c r="CC42">
        <v>744</v>
      </c>
      <c r="CD42">
        <v>8760</v>
      </c>
      <c r="CE42" t="s">
        <v>311</v>
      </c>
      <c r="CF42" t="s">
        <v>359</v>
      </c>
      <c r="CG42" t="s">
        <v>328</v>
      </c>
      <c r="CH42">
        <v>370000</v>
      </c>
      <c r="CI42">
        <v>40101</v>
      </c>
      <c r="CJ42" t="s">
        <v>311</v>
      </c>
      <c r="CK42" t="s">
        <v>311</v>
      </c>
      <c r="CL42" t="s">
        <v>311</v>
      </c>
      <c r="CM42" t="s">
        <v>311</v>
      </c>
      <c r="CN42" t="s">
        <v>311</v>
      </c>
      <c r="CO42" t="s">
        <v>311</v>
      </c>
      <c r="CP42" t="s">
        <v>311</v>
      </c>
      <c r="CQ42" t="s">
        <v>311</v>
      </c>
      <c r="CR42" t="s">
        <v>311</v>
      </c>
      <c r="CS42" t="s">
        <v>311</v>
      </c>
      <c r="CT42" t="s">
        <v>311</v>
      </c>
      <c r="CU42" t="s">
        <v>311</v>
      </c>
      <c r="CV42">
        <v>6.09</v>
      </c>
      <c r="CW42" t="s">
        <v>311</v>
      </c>
      <c r="CX42" t="s">
        <v>311</v>
      </c>
      <c r="CY42" t="s">
        <v>311</v>
      </c>
      <c r="CZ42" t="s">
        <v>311</v>
      </c>
      <c r="DA42">
        <v>6.09</v>
      </c>
      <c r="DB42" t="s">
        <v>311</v>
      </c>
      <c r="DC42" t="s">
        <v>311</v>
      </c>
      <c r="DD42" t="s">
        <v>311</v>
      </c>
      <c r="DE42">
        <v>13.39</v>
      </c>
      <c r="DF42">
        <v>50.1</v>
      </c>
      <c r="DG42">
        <v>18.5</v>
      </c>
      <c r="DH42" t="s">
        <v>311</v>
      </c>
      <c r="DI42" t="s">
        <v>311</v>
      </c>
      <c r="DJ42" t="s">
        <v>311</v>
      </c>
      <c r="DK42" t="s">
        <v>311</v>
      </c>
      <c r="DL42">
        <f>DE42</f>
        <v>13.39</v>
      </c>
      <c r="DM42">
        <f t="shared" ref="DM42:DN42" si="15">DF42</f>
        <v>50.1</v>
      </c>
      <c r="DN42">
        <f t="shared" si="15"/>
        <v>18.5</v>
      </c>
      <c r="DO42" t="s">
        <v>311</v>
      </c>
      <c r="DP42" t="s">
        <v>311</v>
      </c>
      <c r="DQ42" t="s">
        <v>311</v>
      </c>
      <c r="DS42">
        <v>0</v>
      </c>
      <c r="DT42">
        <v>0</v>
      </c>
      <c r="DU42">
        <f>DE42*BQ42</f>
        <v>81.545100000000005</v>
      </c>
      <c r="DV42">
        <f>(1-DE42/DL42)*100</f>
        <v>0</v>
      </c>
      <c r="DW42" t="e">
        <f>DI42*$BQ42</f>
        <v>#VALUE!</v>
      </c>
      <c r="DX42" t="e">
        <f>(1-DI42/DP42)*100</f>
        <v>#VALUE!</v>
      </c>
      <c r="DY42" t="e">
        <f t="shared" ref="DY42" si="16">DJ42*$BQ42</f>
        <v>#VALUE!</v>
      </c>
      <c r="DZ42" t="e">
        <f>(1-DJ42/DQ42)*100</f>
        <v>#VALUE!</v>
      </c>
      <c r="EA42" t="e">
        <f>DK42*$BQ42</f>
        <v>#VALUE!</v>
      </c>
      <c r="EB42" t="e">
        <f>(1-DK42/DR42)*100</f>
        <v>#VALUE!</v>
      </c>
    </row>
    <row r="43" spans="1:132" x14ac:dyDescent="0.25">
      <c r="A43">
        <v>41</v>
      </c>
      <c r="B43" t="s">
        <v>298</v>
      </c>
      <c r="C43">
        <v>1266</v>
      </c>
      <c r="D43">
        <v>100315</v>
      </c>
      <c r="E43">
        <v>2014</v>
      </c>
      <c r="F43">
        <v>540521</v>
      </c>
      <c r="G43" t="str">
        <f>IF(ISERROR(VLOOKUP(F43,#REF!,1,FALSE)),"NOVE","")</f>
        <v>NOVE</v>
      </c>
      <c r="H43" t="s">
        <v>299</v>
      </c>
      <c r="I43" t="s">
        <v>300</v>
      </c>
      <c r="J43" t="s">
        <v>68</v>
      </c>
      <c r="K43" t="s">
        <v>301</v>
      </c>
      <c r="L43">
        <v>545210</v>
      </c>
      <c r="M43">
        <v>545210</v>
      </c>
      <c r="N43" t="s">
        <v>487</v>
      </c>
      <c r="O43">
        <v>673773</v>
      </c>
      <c r="P43" t="s">
        <v>487</v>
      </c>
      <c r="Q43">
        <v>595900</v>
      </c>
      <c r="R43" t="s">
        <v>390</v>
      </c>
      <c r="S43" t="s">
        <v>391</v>
      </c>
      <c r="T43" t="s">
        <v>320</v>
      </c>
      <c r="U43" t="s">
        <v>321</v>
      </c>
      <c r="V43" t="s">
        <v>311</v>
      </c>
      <c r="W43" t="s">
        <v>311</v>
      </c>
      <c r="X43" t="s">
        <v>311</v>
      </c>
      <c r="Y43" t="s">
        <v>311</v>
      </c>
      <c r="Z43" t="s">
        <v>311</v>
      </c>
      <c r="AA43" t="s">
        <v>311</v>
      </c>
      <c r="AB43" t="s">
        <v>311</v>
      </c>
      <c r="AC43" t="s">
        <v>311</v>
      </c>
      <c r="AD43" t="s">
        <v>377</v>
      </c>
      <c r="AE43">
        <v>0.6</v>
      </c>
      <c r="AF43" t="s">
        <v>311</v>
      </c>
      <c r="AG43" t="s">
        <v>311</v>
      </c>
      <c r="AH43" t="s">
        <v>488</v>
      </c>
      <c r="AI43">
        <v>4177300</v>
      </c>
      <c r="AJ43">
        <v>219</v>
      </c>
      <c r="AK43" t="s">
        <v>311</v>
      </c>
      <c r="AL43" t="s">
        <v>313</v>
      </c>
      <c r="AM43" t="s">
        <v>313</v>
      </c>
      <c r="AN43" t="s">
        <v>313</v>
      </c>
      <c r="AO43" t="s">
        <v>313</v>
      </c>
      <c r="AP43" t="s">
        <v>311</v>
      </c>
      <c r="AQ43" t="s">
        <v>311</v>
      </c>
      <c r="AR43" t="s">
        <v>311</v>
      </c>
      <c r="AS43" t="s">
        <v>311</v>
      </c>
      <c r="AT43" t="s">
        <v>311</v>
      </c>
      <c r="AU43" t="s">
        <v>311</v>
      </c>
      <c r="AV43" t="s">
        <v>313</v>
      </c>
      <c r="AW43" t="s">
        <v>313</v>
      </c>
      <c r="AX43" t="s">
        <v>314</v>
      </c>
      <c r="AY43">
        <v>185</v>
      </c>
      <c r="AZ43">
        <v>-640309</v>
      </c>
      <c r="BA43">
        <v>-1128355</v>
      </c>
      <c r="BB43" t="s">
        <v>311</v>
      </c>
      <c r="BC43" t="s">
        <v>311</v>
      </c>
      <c r="BD43" t="s">
        <v>311</v>
      </c>
      <c r="BE43">
        <v>0.5</v>
      </c>
      <c r="BF43">
        <v>0.5</v>
      </c>
      <c r="BG43">
        <v>0.5</v>
      </c>
      <c r="BH43">
        <v>0.6</v>
      </c>
      <c r="BI43">
        <v>0.6</v>
      </c>
      <c r="BJ43">
        <v>0.6</v>
      </c>
      <c r="BK43">
        <v>0.6</v>
      </c>
      <c r="BL43">
        <v>0.6</v>
      </c>
      <c r="BM43">
        <v>0.5</v>
      </c>
      <c r="BN43">
        <v>0.5</v>
      </c>
      <c r="BO43">
        <v>0.5</v>
      </c>
      <c r="BP43">
        <v>0.6</v>
      </c>
      <c r="BQ43">
        <v>6.6</v>
      </c>
      <c r="BR43">
        <v>744</v>
      </c>
      <c r="BS43">
        <v>672</v>
      </c>
      <c r="BT43">
        <v>744</v>
      </c>
      <c r="BU43">
        <v>720</v>
      </c>
      <c r="BV43">
        <v>744</v>
      </c>
      <c r="BW43">
        <v>720</v>
      </c>
      <c r="BX43">
        <v>744</v>
      </c>
      <c r="BY43">
        <v>744</v>
      </c>
      <c r="BZ43">
        <v>720</v>
      </c>
      <c r="CA43">
        <v>744</v>
      </c>
      <c r="CB43">
        <v>720</v>
      </c>
      <c r="CC43">
        <v>744</v>
      </c>
      <c r="CD43">
        <v>8760</v>
      </c>
      <c r="CE43">
        <v>6.7</v>
      </c>
      <c r="CF43" t="s">
        <v>327</v>
      </c>
      <c r="CG43" t="s">
        <v>328</v>
      </c>
      <c r="CH43">
        <v>370000</v>
      </c>
      <c r="CI43">
        <v>40101</v>
      </c>
      <c r="CJ43" t="s">
        <v>311</v>
      </c>
      <c r="CK43" t="s">
        <v>311</v>
      </c>
      <c r="CL43" t="s">
        <v>311</v>
      </c>
      <c r="CM43" t="s">
        <v>311</v>
      </c>
      <c r="CN43" t="s">
        <v>311</v>
      </c>
      <c r="CO43" t="s">
        <v>311</v>
      </c>
      <c r="CP43" t="s">
        <v>311</v>
      </c>
      <c r="CQ43" t="s">
        <v>311</v>
      </c>
      <c r="CR43" t="s">
        <v>311</v>
      </c>
      <c r="CS43" t="s">
        <v>311</v>
      </c>
      <c r="CT43" t="s">
        <v>311</v>
      </c>
      <c r="CU43" t="s">
        <v>311</v>
      </c>
      <c r="CV43">
        <v>6.6</v>
      </c>
      <c r="CW43" t="s">
        <v>311</v>
      </c>
      <c r="CX43" t="s">
        <v>311</v>
      </c>
      <c r="CY43" t="s">
        <v>311</v>
      </c>
      <c r="CZ43" t="s">
        <v>311</v>
      </c>
      <c r="DA43">
        <v>6.6</v>
      </c>
      <c r="DB43" t="s">
        <v>311</v>
      </c>
      <c r="DC43" t="s">
        <v>311</v>
      </c>
      <c r="DD43" t="s">
        <v>311</v>
      </c>
      <c r="DE43">
        <v>12</v>
      </c>
      <c r="DF43">
        <v>46.6</v>
      </c>
      <c r="DG43">
        <v>22.5</v>
      </c>
      <c r="DH43" t="s">
        <v>311</v>
      </c>
      <c r="DI43" t="s">
        <v>311</v>
      </c>
      <c r="DJ43" t="s">
        <v>311</v>
      </c>
      <c r="DK43" t="s">
        <v>311</v>
      </c>
      <c r="DL43">
        <v>12</v>
      </c>
      <c r="DM43">
        <v>46.6</v>
      </c>
      <c r="DN43">
        <v>22.5</v>
      </c>
      <c r="DO43" t="s">
        <v>311</v>
      </c>
      <c r="DP43" t="s">
        <v>311</v>
      </c>
      <c r="DQ43" t="s">
        <v>311</v>
      </c>
      <c r="DR43" t="s">
        <v>311</v>
      </c>
      <c r="DS43">
        <v>0</v>
      </c>
      <c r="DT43">
        <v>0</v>
      </c>
    </row>
    <row r="44" spans="1:132" x14ac:dyDescent="0.25">
      <c r="A44">
        <v>42</v>
      </c>
      <c r="B44" t="s">
        <v>298</v>
      </c>
      <c r="C44">
        <v>479</v>
      </c>
      <c r="D44">
        <v>14335</v>
      </c>
      <c r="E44">
        <v>2014</v>
      </c>
      <c r="F44">
        <v>519081</v>
      </c>
      <c r="G44" t="str">
        <f>IF(ISERROR(VLOOKUP(F44,#REF!,1,FALSE)),"NOVE","")</f>
        <v>NOVE</v>
      </c>
      <c r="H44" t="s">
        <v>299</v>
      </c>
      <c r="I44" t="s">
        <v>300</v>
      </c>
      <c r="J44" t="s">
        <v>57</v>
      </c>
      <c r="K44" t="s">
        <v>301</v>
      </c>
      <c r="L44">
        <v>373613</v>
      </c>
      <c r="M44">
        <v>373613</v>
      </c>
      <c r="N44" t="s">
        <v>489</v>
      </c>
      <c r="O44">
        <v>600423</v>
      </c>
      <c r="P44" t="s">
        <v>489</v>
      </c>
      <c r="Q44">
        <v>586854</v>
      </c>
      <c r="R44" t="s">
        <v>483</v>
      </c>
      <c r="S44" t="s">
        <v>484</v>
      </c>
      <c r="T44" t="s">
        <v>320</v>
      </c>
      <c r="U44" t="s">
        <v>321</v>
      </c>
      <c r="V44">
        <v>6550</v>
      </c>
      <c r="W44" t="s">
        <v>490</v>
      </c>
      <c r="X44" t="s">
        <v>491</v>
      </c>
      <c r="Y44" s="49">
        <v>39605</v>
      </c>
      <c r="Z44" s="49">
        <v>43100</v>
      </c>
      <c r="AA44">
        <v>14</v>
      </c>
      <c r="AB44" t="s">
        <v>311</v>
      </c>
      <c r="AC44" t="s">
        <v>311</v>
      </c>
      <c r="AD44" t="s">
        <v>423</v>
      </c>
      <c r="AE44">
        <v>27.88</v>
      </c>
      <c r="AF44" t="s">
        <v>311</v>
      </c>
      <c r="AG44" t="s">
        <v>311</v>
      </c>
      <c r="AH44" t="s">
        <v>492</v>
      </c>
      <c r="AI44">
        <v>4178400</v>
      </c>
      <c r="AJ44">
        <v>278</v>
      </c>
      <c r="AK44" t="s">
        <v>311</v>
      </c>
      <c r="AL44" t="s">
        <v>313</v>
      </c>
      <c r="AM44" t="s">
        <v>313</v>
      </c>
      <c r="AN44" t="s">
        <v>313</v>
      </c>
      <c r="AO44" t="s">
        <v>313</v>
      </c>
      <c r="AP44" t="s">
        <v>311</v>
      </c>
      <c r="AQ44" t="s">
        <v>311</v>
      </c>
      <c r="AR44" t="s">
        <v>311</v>
      </c>
      <c r="AS44" t="s">
        <v>311</v>
      </c>
      <c r="AT44" t="s">
        <v>311</v>
      </c>
      <c r="AU44" t="s">
        <v>311</v>
      </c>
      <c r="AV44" t="s">
        <v>313</v>
      </c>
      <c r="AW44" t="s">
        <v>313</v>
      </c>
      <c r="AX44" t="s">
        <v>314</v>
      </c>
      <c r="AY44">
        <v>159</v>
      </c>
      <c r="AZ44">
        <v>-652054</v>
      </c>
      <c r="BA44">
        <v>-1128182</v>
      </c>
      <c r="BB44" t="s">
        <v>311</v>
      </c>
      <c r="BC44" t="s">
        <v>311</v>
      </c>
      <c r="BD44" t="s">
        <v>311</v>
      </c>
      <c r="BE44">
        <v>0.52600000000000002</v>
      </c>
      <c r="BF44">
        <v>0.505</v>
      </c>
      <c r="BG44">
        <v>0.51100000000000001</v>
      </c>
      <c r="BH44">
        <v>0.52200000000000002</v>
      </c>
      <c r="BI44">
        <v>0.56799999999999995</v>
      </c>
      <c r="BJ44">
        <v>0.59499999999999997</v>
      </c>
      <c r="BK44">
        <v>0.747</v>
      </c>
      <c r="BL44">
        <v>0.76400000000000001</v>
      </c>
      <c r="BM44">
        <v>0.628</v>
      </c>
      <c r="BN44">
        <v>0.63600000000000001</v>
      </c>
      <c r="BO44">
        <v>0.64800000000000002</v>
      </c>
      <c r="BP44">
        <v>0.67300000000000004</v>
      </c>
      <c r="BQ44">
        <v>7.3230000000000004</v>
      </c>
      <c r="BR44">
        <v>744</v>
      </c>
      <c r="BS44">
        <v>672</v>
      </c>
      <c r="BT44">
        <v>744</v>
      </c>
      <c r="BU44">
        <v>720</v>
      </c>
      <c r="BV44">
        <v>744</v>
      </c>
      <c r="BW44">
        <v>720</v>
      </c>
      <c r="BX44">
        <v>744</v>
      </c>
      <c r="BY44">
        <v>744</v>
      </c>
      <c r="BZ44">
        <v>720</v>
      </c>
      <c r="CA44">
        <v>744</v>
      </c>
      <c r="CB44">
        <v>720</v>
      </c>
      <c r="CC44">
        <v>744</v>
      </c>
      <c r="CD44">
        <v>8760</v>
      </c>
      <c r="CE44">
        <v>8</v>
      </c>
      <c r="CF44" t="s">
        <v>327</v>
      </c>
      <c r="CG44" t="s">
        <v>328</v>
      </c>
      <c r="CH44">
        <v>370000</v>
      </c>
      <c r="CI44">
        <v>40101</v>
      </c>
      <c r="CJ44" t="s">
        <v>311</v>
      </c>
      <c r="CK44" t="s">
        <v>311</v>
      </c>
      <c r="CL44" t="s">
        <v>311</v>
      </c>
      <c r="CM44" t="s">
        <v>311</v>
      </c>
      <c r="CN44" t="s">
        <v>311</v>
      </c>
      <c r="CO44" t="s">
        <v>311</v>
      </c>
      <c r="CP44" t="s">
        <v>311</v>
      </c>
      <c r="CQ44" t="s">
        <v>311</v>
      </c>
      <c r="CR44" t="s">
        <v>311</v>
      </c>
      <c r="CS44" t="s">
        <v>311</v>
      </c>
      <c r="CT44" t="s">
        <v>311</v>
      </c>
      <c r="CU44" t="s">
        <v>311</v>
      </c>
      <c r="CV44">
        <v>7.3230000000000004</v>
      </c>
      <c r="CW44" t="s">
        <v>311</v>
      </c>
      <c r="CX44" t="s">
        <v>311</v>
      </c>
      <c r="CY44" t="s">
        <v>311</v>
      </c>
      <c r="CZ44" t="s">
        <v>311</v>
      </c>
      <c r="DA44">
        <v>7.3230000000000004</v>
      </c>
      <c r="DB44" t="s">
        <v>311</v>
      </c>
      <c r="DC44" t="s">
        <v>311</v>
      </c>
      <c r="DD44" t="s">
        <v>311</v>
      </c>
      <c r="DE44">
        <v>6.95</v>
      </c>
      <c r="DF44">
        <v>35.25</v>
      </c>
      <c r="DG44">
        <v>23.5</v>
      </c>
      <c r="DH44" t="s">
        <v>311</v>
      </c>
      <c r="DI44" t="s">
        <v>311</v>
      </c>
      <c r="DJ44" t="s">
        <v>311</v>
      </c>
      <c r="DK44" t="s">
        <v>311</v>
      </c>
      <c r="DL44">
        <v>6.95</v>
      </c>
      <c r="DM44">
        <v>35.25</v>
      </c>
      <c r="DN44">
        <v>23.5</v>
      </c>
      <c r="DO44" t="s">
        <v>311</v>
      </c>
      <c r="DP44" t="s">
        <v>311</v>
      </c>
      <c r="DQ44" t="s">
        <v>311</v>
      </c>
      <c r="DR44" t="s">
        <v>311</v>
      </c>
      <c r="DS44">
        <v>0</v>
      </c>
      <c r="DT44">
        <v>0</v>
      </c>
    </row>
    <row r="45" spans="1:132" x14ac:dyDescent="0.25">
      <c r="A45">
        <v>43</v>
      </c>
      <c r="B45" t="s">
        <v>298</v>
      </c>
      <c r="C45">
        <v>369</v>
      </c>
      <c r="D45">
        <v>5615</v>
      </c>
      <c r="E45">
        <v>2014</v>
      </c>
      <c r="F45">
        <v>517501</v>
      </c>
      <c r="G45" t="str">
        <f>IF(ISERROR(VLOOKUP(F45,#REF!,1,FALSE)),"NOVE","")</f>
        <v>NOVE</v>
      </c>
      <c r="H45" t="s">
        <v>299</v>
      </c>
      <c r="I45" t="s">
        <v>300</v>
      </c>
      <c r="J45" t="s">
        <v>51</v>
      </c>
      <c r="K45" t="s">
        <v>388</v>
      </c>
      <c r="L45">
        <v>544418</v>
      </c>
      <c r="M45">
        <v>544418</v>
      </c>
      <c r="N45" t="s">
        <v>493</v>
      </c>
      <c r="O45">
        <v>718432</v>
      </c>
      <c r="P45" t="s">
        <v>493</v>
      </c>
      <c r="Q45">
        <v>596396</v>
      </c>
      <c r="R45" t="s">
        <v>390</v>
      </c>
      <c r="S45" t="s">
        <v>391</v>
      </c>
      <c r="T45" t="s">
        <v>320</v>
      </c>
      <c r="U45" t="s">
        <v>321</v>
      </c>
      <c r="V45">
        <v>6550</v>
      </c>
      <c r="W45" t="s">
        <v>494</v>
      </c>
      <c r="X45" t="s">
        <v>495</v>
      </c>
      <c r="Y45" s="49">
        <v>38471</v>
      </c>
      <c r="Z45" s="49">
        <v>42004</v>
      </c>
      <c r="AA45">
        <v>17</v>
      </c>
      <c r="AB45">
        <v>4.6600000000000003E-2</v>
      </c>
      <c r="AC45">
        <v>1.1000000000000001</v>
      </c>
      <c r="AD45" t="s">
        <v>496</v>
      </c>
      <c r="AE45">
        <v>3.57</v>
      </c>
      <c r="AF45" t="s">
        <v>338</v>
      </c>
      <c r="AG45" t="s">
        <v>311</v>
      </c>
      <c r="AH45" t="s">
        <v>497</v>
      </c>
      <c r="AI45">
        <v>4177100</v>
      </c>
      <c r="AJ45">
        <v>109</v>
      </c>
      <c r="AK45" t="s">
        <v>311</v>
      </c>
      <c r="AL45" t="s">
        <v>313</v>
      </c>
      <c r="AM45" t="s">
        <v>313</v>
      </c>
      <c r="AN45" t="s">
        <v>313</v>
      </c>
      <c r="AO45" t="s">
        <v>313</v>
      </c>
      <c r="AP45" t="s">
        <v>311</v>
      </c>
      <c r="AQ45" t="s">
        <v>311</v>
      </c>
      <c r="AR45" t="s">
        <v>311</v>
      </c>
      <c r="AS45" t="s">
        <v>311</v>
      </c>
      <c r="AT45" t="s">
        <v>311</v>
      </c>
      <c r="AU45" t="s">
        <v>311</v>
      </c>
      <c r="AV45" t="s">
        <v>313</v>
      </c>
      <c r="AW45" t="s">
        <v>313</v>
      </c>
      <c r="AX45" t="s">
        <v>314</v>
      </c>
      <c r="AY45">
        <v>260</v>
      </c>
      <c r="AZ45">
        <v>-644702</v>
      </c>
      <c r="BA45">
        <v>-1127133</v>
      </c>
      <c r="BB45" t="s">
        <v>311</v>
      </c>
      <c r="BC45" t="s">
        <v>311</v>
      </c>
      <c r="BD45" t="s">
        <v>311</v>
      </c>
      <c r="BE45">
        <v>0.92400000000000004</v>
      </c>
      <c r="BF45">
        <v>0.875</v>
      </c>
      <c r="BG45">
        <v>1.046</v>
      </c>
      <c r="BH45">
        <v>1.0780000000000001</v>
      </c>
      <c r="BI45">
        <v>1.155</v>
      </c>
      <c r="BJ45">
        <v>1.423</v>
      </c>
      <c r="BK45">
        <v>1.41</v>
      </c>
      <c r="BL45">
        <v>1.17</v>
      </c>
      <c r="BM45">
        <v>1.075</v>
      </c>
      <c r="BN45">
        <v>1.1200000000000001</v>
      </c>
      <c r="BO45">
        <v>0.97699999999999998</v>
      </c>
      <c r="BP45">
        <v>1.016</v>
      </c>
      <c r="BQ45">
        <v>13.269</v>
      </c>
      <c r="BR45">
        <v>744</v>
      </c>
      <c r="BS45">
        <v>672</v>
      </c>
      <c r="BT45">
        <v>744</v>
      </c>
      <c r="BU45">
        <v>720</v>
      </c>
      <c r="BV45">
        <v>744</v>
      </c>
      <c r="BW45">
        <v>720</v>
      </c>
      <c r="BX45">
        <v>744</v>
      </c>
      <c r="BY45">
        <v>744</v>
      </c>
      <c r="BZ45">
        <v>720</v>
      </c>
      <c r="CA45">
        <v>744</v>
      </c>
      <c r="CB45">
        <v>720</v>
      </c>
      <c r="CC45">
        <v>744</v>
      </c>
      <c r="CD45">
        <v>8760</v>
      </c>
      <c r="CE45" t="s">
        <v>311</v>
      </c>
      <c r="CF45" t="s">
        <v>327</v>
      </c>
      <c r="CG45" t="s">
        <v>328</v>
      </c>
      <c r="CH45">
        <v>370000</v>
      </c>
      <c r="CI45">
        <v>40101</v>
      </c>
      <c r="CJ45" t="s">
        <v>311</v>
      </c>
      <c r="CK45" t="s">
        <v>311</v>
      </c>
      <c r="CL45" t="s">
        <v>311</v>
      </c>
      <c r="CM45" t="s">
        <v>311</v>
      </c>
      <c r="CN45" t="s">
        <v>311</v>
      </c>
      <c r="CO45" t="s">
        <v>311</v>
      </c>
      <c r="CP45" t="s">
        <v>311</v>
      </c>
      <c r="CQ45" t="s">
        <v>311</v>
      </c>
      <c r="CR45" t="s">
        <v>311</v>
      </c>
      <c r="CS45" t="s">
        <v>311</v>
      </c>
      <c r="CT45" t="s">
        <v>311</v>
      </c>
      <c r="CU45" t="s">
        <v>311</v>
      </c>
      <c r="CV45">
        <v>13.269</v>
      </c>
      <c r="CW45" t="s">
        <v>311</v>
      </c>
      <c r="CX45" t="s">
        <v>311</v>
      </c>
      <c r="CY45" t="s">
        <v>311</v>
      </c>
      <c r="CZ45" t="s">
        <v>311</v>
      </c>
      <c r="DA45">
        <v>13.269</v>
      </c>
      <c r="DB45" t="s">
        <v>311</v>
      </c>
      <c r="DC45" t="s">
        <v>311</v>
      </c>
      <c r="DD45" t="s">
        <v>311</v>
      </c>
      <c r="DE45">
        <v>9.33</v>
      </c>
      <c r="DF45">
        <v>39.33</v>
      </c>
      <c r="DG45">
        <v>20.69</v>
      </c>
      <c r="DH45" t="s">
        <v>311</v>
      </c>
      <c r="DI45" t="s">
        <v>311</v>
      </c>
      <c r="DJ45" t="s">
        <v>311</v>
      </c>
      <c r="DK45" t="s">
        <v>311</v>
      </c>
      <c r="DL45" t="s">
        <v>311</v>
      </c>
      <c r="DM45" t="s">
        <v>311</v>
      </c>
      <c r="DN45" t="s">
        <v>311</v>
      </c>
      <c r="DO45" t="s">
        <v>311</v>
      </c>
      <c r="DP45" t="s">
        <v>311</v>
      </c>
      <c r="DQ45" t="s">
        <v>311</v>
      </c>
      <c r="DR45" t="s">
        <v>311</v>
      </c>
      <c r="DS45">
        <v>0</v>
      </c>
      <c r="DT45">
        <v>0</v>
      </c>
    </row>
    <row r="46" spans="1:132" x14ac:dyDescent="0.25">
      <c r="A46">
        <v>44</v>
      </c>
      <c r="B46" t="s">
        <v>298</v>
      </c>
      <c r="C46">
        <v>530</v>
      </c>
      <c r="D46">
        <v>15088</v>
      </c>
      <c r="E46">
        <v>2014</v>
      </c>
      <c r="F46">
        <v>519871</v>
      </c>
      <c r="G46" t="str">
        <f>IF(ISERROR(VLOOKUP(F46,#REF!,1,FALSE)),"NOVE","")</f>
        <v>NOVE</v>
      </c>
      <c r="H46" t="s">
        <v>299</v>
      </c>
      <c r="I46" t="s">
        <v>300</v>
      </c>
      <c r="J46" s="50" t="s">
        <v>498</v>
      </c>
      <c r="K46" t="s">
        <v>301</v>
      </c>
      <c r="L46">
        <v>599492</v>
      </c>
      <c r="M46">
        <v>599492</v>
      </c>
      <c r="N46" t="s">
        <v>499</v>
      </c>
      <c r="O46">
        <v>666904</v>
      </c>
      <c r="P46" t="s">
        <v>500</v>
      </c>
      <c r="Q46">
        <v>595853</v>
      </c>
      <c r="R46" t="s">
        <v>390</v>
      </c>
      <c r="S46" t="s">
        <v>391</v>
      </c>
      <c r="T46" t="s">
        <v>320</v>
      </c>
      <c r="U46" t="s">
        <v>321</v>
      </c>
      <c r="V46">
        <v>6550</v>
      </c>
      <c r="W46" t="s">
        <v>494</v>
      </c>
      <c r="X46" t="s">
        <v>501</v>
      </c>
      <c r="Y46" s="49">
        <v>40092</v>
      </c>
      <c r="Z46" s="49">
        <v>42004</v>
      </c>
      <c r="AA46">
        <v>15</v>
      </c>
      <c r="AB46">
        <v>1.18</v>
      </c>
      <c r="AC46">
        <v>0.5</v>
      </c>
      <c r="AD46" t="s">
        <v>352</v>
      </c>
      <c r="AE46">
        <v>78.16</v>
      </c>
      <c r="AF46" t="s">
        <v>310</v>
      </c>
      <c r="AG46" t="s">
        <v>311</v>
      </c>
      <c r="AH46" t="s">
        <v>488</v>
      </c>
      <c r="AI46">
        <v>4177300</v>
      </c>
      <c r="AJ46">
        <v>38</v>
      </c>
      <c r="AK46" t="s">
        <v>311</v>
      </c>
      <c r="AL46" t="s">
        <v>313</v>
      </c>
      <c r="AM46" t="s">
        <v>313</v>
      </c>
      <c r="AN46" t="s">
        <v>313</v>
      </c>
      <c r="AO46" t="s">
        <v>313</v>
      </c>
      <c r="AP46" t="s">
        <v>311</v>
      </c>
      <c r="AQ46" t="s">
        <v>311</v>
      </c>
      <c r="AR46" t="s">
        <v>311</v>
      </c>
      <c r="AS46" t="s">
        <v>311</v>
      </c>
      <c r="AT46" t="s">
        <v>311</v>
      </c>
      <c r="AU46" t="s">
        <v>311</v>
      </c>
      <c r="AV46" t="s">
        <v>313</v>
      </c>
      <c r="AW46" t="s">
        <v>313</v>
      </c>
      <c r="AX46" t="s">
        <v>314</v>
      </c>
      <c r="AY46">
        <v>145</v>
      </c>
      <c r="AZ46">
        <v>-640373</v>
      </c>
      <c r="BA46">
        <v>-1126726</v>
      </c>
      <c r="BB46" t="s">
        <v>311</v>
      </c>
      <c r="BC46" t="s">
        <v>311</v>
      </c>
      <c r="BD46" t="s">
        <v>311</v>
      </c>
      <c r="BE46">
        <v>0.4</v>
      </c>
      <c r="BF46">
        <v>0.3</v>
      </c>
      <c r="BG46">
        <v>0.4</v>
      </c>
      <c r="BH46">
        <v>0.4</v>
      </c>
      <c r="BI46">
        <v>0.5</v>
      </c>
      <c r="BJ46">
        <v>0.5</v>
      </c>
      <c r="BK46">
        <v>0.5</v>
      </c>
      <c r="BL46">
        <v>0.4</v>
      </c>
      <c r="BM46">
        <v>0.4</v>
      </c>
      <c r="BN46">
        <v>0.4</v>
      </c>
      <c r="BO46">
        <v>0.4</v>
      </c>
      <c r="BP46">
        <v>0.4</v>
      </c>
      <c r="BQ46">
        <v>5</v>
      </c>
      <c r="BR46">
        <v>744</v>
      </c>
      <c r="BS46">
        <v>672</v>
      </c>
      <c r="BT46">
        <v>744</v>
      </c>
      <c r="BU46">
        <v>720</v>
      </c>
      <c r="BV46">
        <v>744</v>
      </c>
      <c r="BW46">
        <v>720</v>
      </c>
      <c r="BX46">
        <v>744</v>
      </c>
      <c r="BY46">
        <v>744</v>
      </c>
      <c r="BZ46">
        <v>720</v>
      </c>
      <c r="CA46">
        <v>744</v>
      </c>
      <c r="CB46">
        <v>720</v>
      </c>
      <c r="CC46">
        <v>744</v>
      </c>
      <c r="CD46">
        <v>8760</v>
      </c>
      <c r="CE46">
        <v>5.0999999999999996</v>
      </c>
      <c r="CF46" t="s">
        <v>327</v>
      </c>
      <c r="CG46" t="s">
        <v>328</v>
      </c>
      <c r="CH46">
        <v>370000</v>
      </c>
      <c r="CI46">
        <v>40101</v>
      </c>
      <c r="CJ46" t="s">
        <v>311</v>
      </c>
      <c r="CK46" t="s">
        <v>311</v>
      </c>
      <c r="CL46" t="s">
        <v>311</v>
      </c>
      <c r="CM46" t="s">
        <v>311</v>
      </c>
      <c r="CN46" t="s">
        <v>311</v>
      </c>
      <c r="CO46" t="s">
        <v>311</v>
      </c>
      <c r="CP46" t="s">
        <v>311</v>
      </c>
      <c r="CQ46" t="s">
        <v>311</v>
      </c>
      <c r="CR46" t="s">
        <v>311</v>
      </c>
      <c r="CS46" t="s">
        <v>311</v>
      </c>
      <c r="CT46" t="s">
        <v>311</v>
      </c>
      <c r="CU46" t="s">
        <v>311</v>
      </c>
      <c r="CV46">
        <v>5</v>
      </c>
      <c r="CW46" t="s">
        <v>311</v>
      </c>
      <c r="CX46" t="s">
        <v>311</v>
      </c>
      <c r="CY46" t="s">
        <v>311</v>
      </c>
      <c r="CZ46" t="s">
        <v>311</v>
      </c>
      <c r="DA46">
        <v>3.8</v>
      </c>
      <c r="DB46" t="s">
        <v>311</v>
      </c>
      <c r="DC46" t="s">
        <v>311</v>
      </c>
      <c r="DD46">
        <v>1.2</v>
      </c>
      <c r="DE46">
        <v>66.7</v>
      </c>
      <c r="DF46">
        <v>190</v>
      </c>
      <c r="DG46">
        <v>35.299999999999997</v>
      </c>
      <c r="DH46" t="s">
        <v>311</v>
      </c>
      <c r="DI46" t="s">
        <v>311</v>
      </c>
      <c r="DJ46" t="s">
        <v>311</v>
      </c>
      <c r="DK46" t="s">
        <v>311</v>
      </c>
      <c r="DL46">
        <v>66.7</v>
      </c>
      <c r="DM46">
        <v>190</v>
      </c>
      <c r="DN46">
        <v>35.299999999999997</v>
      </c>
      <c r="DO46" t="s">
        <v>311</v>
      </c>
      <c r="DP46" t="s">
        <v>311</v>
      </c>
      <c r="DQ46" t="s">
        <v>311</v>
      </c>
      <c r="DS46">
        <v>0</v>
      </c>
      <c r="DT46">
        <v>0</v>
      </c>
      <c r="DU46">
        <f>DE46*BQ46</f>
        <v>333.5</v>
      </c>
      <c r="DV46">
        <f>(1-DE46/DL46)*100</f>
        <v>0</v>
      </c>
      <c r="DW46" t="e">
        <f>DI46*$BQ46</f>
        <v>#VALUE!</v>
      </c>
      <c r="DX46" t="e">
        <f>(1-DI46/DP46)*100</f>
        <v>#VALUE!</v>
      </c>
      <c r="DY46" t="e">
        <f t="shared" ref="DY46" si="17">DJ46*$BQ46</f>
        <v>#VALUE!</v>
      </c>
      <c r="DZ46" t="e">
        <f>(1-DJ46/DQ46)*100</f>
        <v>#VALUE!</v>
      </c>
      <c r="EA46" t="e">
        <f>DK46*$BQ46</f>
        <v>#VALUE!</v>
      </c>
      <c r="EB46" t="e">
        <f>(1-DK46/DR46)*100</f>
        <v>#VALUE!</v>
      </c>
    </row>
    <row r="47" spans="1:132" x14ac:dyDescent="0.25">
      <c r="A47">
        <v>45</v>
      </c>
      <c r="B47" t="s">
        <v>298</v>
      </c>
      <c r="C47">
        <v>105</v>
      </c>
      <c r="D47">
        <v>159</v>
      </c>
      <c r="E47">
        <v>2014</v>
      </c>
      <c r="F47">
        <v>512111</v>
      </c>
      <c r="G47" t="str">
        <f>IF(ISERROR(VLOOKUP(F47,#REF!,1,FALSE)),"NOVE","")</f>
        <v>NOVE</v>
      </c>
      <c r="H47" t="s">
        <v>299</v>
      </c>
      <c r="I47" t="s">
        <v>300</v>
      </c>
      <c r="J47" t="s">
        <v>14</v>
      </c>
      <c r="K47" t="s">
        <v>301</v>
      </c>
      <c r="L47">
        <v>43383513</v>
      </c>
      <c r="M47">
        <v>49455842</v>
      </c>
      <c r="N47" t="s">
        <v>502</v>
      </c>
      <c r="O47">
        <v>738387</v>
      </c>
      <c r="P47" t="s">
        <v>502</v>
      </c>
      <c r="Q47">
        <v>596574</v>
      </c>
      <c r="R47" t="s">
        <v>390</v>
      </c>
      <c r="S47" t="s">
        <v>391</v>
      </c>
      <c r="T47" t="s">
        <v>320</v>
      </c>
      <c r="U47" t="s">
        <v>321</v>
      </c>
      <c r="V47">
        <v>6550</v>
      </c>
      <c r="W47" t="s">
        <v>494</v>
      </c>
      <c r="X47" t="s">
        <v>503</v>
      </c>
      <c r="Y47" s="49">
        <v>40487</v>
      </c>
      <c r="Z47" s="49">
        <v>42369</v>
      </c>
      <c r="AA47">
        <v>300</v>
      </c>
      <c r="AB47">
        <v>30</v>
      </c>
      <c r="AC47">
        <v>16</v>
      </c>
      <c r="AD47" t="s">
        <v>352</v>
      </c>
      <c r="AE47">
        <v>76.83</v>
      </c>
      <c r="AF47" t="s">
        <v>338</v>
      </c>
      <c r="AG47" t="s">
        <v>311</v>
      </c>
      <c r="AH47" t="s">
        <v>488</v>
      </c>
      <c r="AI47">
        <v>4177300</v>
      </c>
      <c r="AJ47">
        <v>47</v>
      </c>
      <c r="AK47" t="s">
        <v>311</v>
      </c>
      <c r="AL47" t="s">
        <v>313</v>
      </c>
      <c r="AM47" t="s">
        <v>313</v>
      </c>
      <c r="AN47" t="s">
        <v>313</v>
      </c>
      <c r="AO47" t="s">
        <v>313</v>
      </c>
      <c r="AP47" t="s">
        <v>311</v>
      </c>
      <c r="AQ47" t="s">
        <v>311</v>
      </c>
      <c r="AR47" t="s">
        <v>311</v>
      </c>
      <c r="AS47" t="s">
        <v>311</v>
      </c>
      <c r="AT47" t="s">
        <v>311</v>
      </c>
      <c r="AU47" t="s">
        <v>311</v>
      </c>
      <c r="AV47" t="s">
        <v>340</v>
      </c>
      <c r="AW47" t="s">
        <v>340</v>
      </c>
      <c r="AX47" t="s">
        <v>314</v>
      </c>
      <c r="AY47">
        <v>947</v>
      </c>
      <c r="AZ47">
        <v>-640944</v>
      </c>
      <c r="BA47">
        <v>-1126703</v>
      </c>
      <c r="BB47" t="s">
        <v>311</v>
      </c>
      <c r="BC47" t="s">
        <v>311</v>
      </c>
      <c r="BD47" t="s">
        <v>311</v>
      </c>
      <c r="BE47">
        <v>18.420999999999999</v>
      </c>
      <c r="BF47">
        <v>16.638000000000002</v>
      </c>
      <c r="BG47">
        <v>18.420000000000002</v>
      </c>
      <c r="BH47">
        <v>17.826000000000001</v>
      </c>
      <c r="BI47">
        <v>18.420000000000002</v>
      </c>
      <c r="BJ47">
        <v>17.826000000000001</v>
      </c>
      <c r="BK47">
        <v>18.420000000000002</v>
      </c>
      <c r="BL47">
        <v>18.420000000000002</v>
      </c>
      <c r="BM47">
        <v>17.826000000000001</v>
      </c>
      <c r="BN47">
        <v>18.420000000000002</v>
      </c>
      <c r="BO47">
        <v>17.826000000000001</v>
      </c>
      <c r="BP47">
        <v>18.420000000000002</v>
      </c>
      <c r="BQ47">
        <v>216.88300000000001</v>
      </c>
      <c r="BR47">
        <v>744</v>
      </c>
      <c r="BS47">
        <v>672</v>
      </c>
      <c r="BT47">
        <v>744</v>
      </c>
      <c r="BU47">
        <v>720</v>
      </c>
      <c r="BV47">
        <v>744</v>
      </c>
      <c r="BW47">
        <v>720</v>
      </c>
      <c r="BX47">
        <v>744</v>
      </c>
      <c r="BY47">
        <v>744</v>
      </c>
      <c r="BZ47">
        <v>720</v>
      </c>
      <c r="CA47">
        <v>744</v>
      </c>
      <c r="CB47">
        <v>720</v>
      </c>
      <c r="CC47">
        <v>744</v>
      </c>
      <c r="CD47">
        <v>8760</v>
      </c>
      <c r="CE47">
        <v>220</v>
      </c>
      <c r="CF47" t="s">
        <v>328</v>
      </c>
      <c r="CG47" t="s">
        <v>328</v>
      </c>
      <c r="CH47">
        <v>370000</v>
      </c>
      <c r="CI47">
        <v>40101</v>
      </c>
      <c r="CJ47" t="s">
        <v>311</v>
      </c>
      <c r="CK47" t="s">
        <v>311</v>
      </c>
      <c r="CL47" t="s">
        <v>311</v>
      </c>
      <c r="CM47" t="s">
        <v>311</v>
      </c>
      <c r="CN47" t="s">
        <v>311</v>
      </c>
      <c r="CO47" t="s">
        <v>311</v>
      </c>
      <c r="CP47" t="s">
        <v>311</v>
      </c>
      <c r="CQ47" t="s">
        <v>311</v>
      </c>
      <c r="CR47" t="s">
        <v>311</v>
      </c>
      <c r="CS47" t="s">
        <v>311</v>
      </c>
      <c r="CT47" t="s">
        <v>311</v>
      </c>
      <c r="CU47" t="s">
        <v>311</v>
      </c>
      <c r="CV47">
        <v>216.88300000000001</v>
      </c>
      <c r="CW47" t="s">
        <v>311</v>
      </c>
      <c r="CX47" t="s">
        <v>311</v>
      </c>
      <c r="CY47" t="s">
        <v>311</v>
      </c>
      <c r="CZ47" t="s">
        <v>311</v>
      </c>
      <c r="DA47">
        <v>27.274999999999999</v>
      </c>
      <c r="DB47" t="s">
        <v>311</v>
      </c>
      <c r="DC47" t="s">
        <v>311</v>
      </c>
      <c r="DD47">
        <v>189.608</v>
      </c>
      <c r="DE47">
        <v>2.8</v>
      </c>
      <c r="DF47">
        <v>20.399999999999999</v>
      </c>
      <c r="DG47">
        <v>4</v>
      </c>
      <c r="DH47">
        <v>280</v>
      </c>
      <c r="DI47">
        <v>0.7</v>
      </c>
      <c r="DJ47">
        <v>23.09</v>
      </c>
      <c r="DK47">
        <v>1.41</v>
      </c>
      <c r="DL47">
        <v>135</v>
      </c>
      <c r="DM47">
        <v>330</v>
      </c>
      <c r="DN47">
        <v>232</v>
      </c>
      <c r="DO47">
        <v>290</v>
      </c>
      <c r="DP47">
        <v>19.7</v>
      </c>
      <c r="DQ47">
        <v>24.3</v>
      </c>
      <c r="DR47">
        <v>6.4</v>
      </c>
      <c r="DS47">
        <v>0</v>
      </c>
      <c r="DT47">
        <v>0</v>
      </c>
    </row>
    <row r="48" spans="1:132" x14ac:dyDescent="0.25">
      <c r="A48">
        <v>46</v>
      </c>
      <c r="B48" t="s">
        <v>298</v>
      </c>
      <c r="C48">
        <v>1262</v>
      </c>
      <c r="D48">
        <v>100271</v>
      </c>
      <c r="E48">
        <v>2014</v>
      </c>
      <c r="F48">
        <v>540471</v>
      </c>
      <c r="G48" t="str">
        <f>IF(ISERROR(VLOOKUP(F48,#REF!,1,FALSE)),"NOVE","")</f>
        <v>NOVE</v>
      </c>
      <c r="H48" t="s">
        <v>299</v>
      </c>
      <c r="I48" t="s">
        <v>300</v>
      </c>
      <c r="J48" t="s">
        <v>65</v>
      </c>
      <c r="K48" t="s">
        <v>388</v>
      </c>
      <c r="L48">
        <v>599964</v>
      </c>
      <c r="M48">
        <v>599964</v>
      </c>
      <c r="N48" t="s">
        <v>504</v>
      </c>
      <c r="O48">
        <v>793400</v>
      </c>
      <c r="P48" t="s">
        <v>504</v>
      </c>
      <c r="Q48">
        <v>597139</v>
      </c>
      <c r="R48" t="s">
        <v>390</v>
      </c>
      <c r="S48" t="s">
        <v>391</v>
      </c>
      <c r="T48" t="s">
        <v>320</v>
      </c>
      <c r="U48" t="s">
        <v>321</v>
      </c>
      <c r="V48">
        <v>6550</v>
      </c>
      <c r="W48" t="s">
        <v>494</v>
      </c>
      <c r="X48" t="s">
        <v>505</v>
      </c>
      <c r="Y48" s="49">
        <v>41484</v>
      </c>
      <c r="Z48" s="49">
        <v>43305</v>
      </c>
      <c r="AA48">
        <v>28.693999999999999</v>
      </c>
      <c r="AB48">
        <v>2.36</v>
      </c>
      <c r="AC48">
        <v>13.58</v>
      </c>
      <c r="AD48" t="s">
        <v>377</v>
      </c>
      <c r="AE48">
        <v>0.81</v>
      </c>
      <c r="AF48" t="s">
        <v>338</v>
      </c>
      <c r="AG48" t="s">
        <v>311</v>
      </c>
      <c r="AH48" t="s">
        <v>506</v>
      </c>
      <c r="AI48">
        <v>4177000</v>
      </c>
      <c r="AJ48">
        <v>493</v>
      </c>
      <c r="AK48" t="s">
        <v>311</v>
      </c>
      <c r="AL48" t="s">
        <v>313</v>
      </c>
      <c r="AM48" t="s">
        <v>313</v>
      </c>
      <c r="AN48" t="s">
        <v>313</v>
      </c>
      <c r="AO48" t="s">
        <v>313</v>
      </c>
      <c r="AP48" t="s">
        <v>311</v>
      </c>
      <c r="AQ48" t="s">
        <v>311</v>
      </c>
      <c r="AR48" t="s">
        <v>311</v>
      </c>
      <c r="AS48" t="s">
        <v>311</v>
      </c>
      <c r="AT48" t="s">
        <v>311</v>
      </c>
      <c r="AU48" t="s">
        <v>311</v>
      </c>
      <c r="AV48" t="s">
        <v>313</v>
      </c>
      <c r="AW48" t="s">
        <v>313</v>
      </c>
      <c r="AX48" t="s">
        <v>314</v>
      </c>
      <c r="AY48">
        <v>207</v>
      </c>
      <c r="AZ48">
        <v>-644104</v>
      </c>
      <c r="BA48">
        <v>-1124962</v>
      </c>
      <c r="BB48" t="s">
        <v>311</v>
      </c>
      <c r="BC48" t="s">
        <v>311</v>
      </c>
      <c r="BD48" t="s">
        <v>311</v>
      </c>
      <c r="BE48">
        <v>1.3540000000000001</v>
      </c>
      <c r="BF48">
        <v>1.2230000000000001</v>
      </c>
      <c r="BG48">
        <v>1.3540000000000001</v>
      </c>
      <c r="BH48">
        <v>1.3109999999999999</v>
      </c>
      <c r="BI48">
        <v>1.3540000000000001</v>
      </c>
      <c r="BJ48">
        <v>1.3109999999999999</v>
      </c>
      <c r="BK48">
        <v>1.3540000000000001</v>
      </c>
      <c r="BL48">
        <v>1.353</v>
      </c>
      <c r="BM48">
        <v>1.31</v>
      </c>
      <c r="BN48">
        <v>1.353</v>
      </c>
      <c r="BO48">
        <v>1.31</v>
      </c>
      <c r="BP48">
        <v>1.353</v>
      </c>
      <c r="BQ48">
        <v>15.94</v>
      </c>
      <c r="BR48">
        <v>744</v>
      </c>
      <c r="BS48">
        <v>672</v>
      </c>
      <c r="BT48">
        <v>744</v>
      </c>
      <c r="BU48">
        <v>720</v>
      </c>
      <c r="BV48">
        <v>744</v>
      </c>
      <c r="BW48">
        <v>720</v>
      </c>
      <c r="BX48">
        <v>744</v>
      </c>
      <c r="BY48">
        <v>744</v>
      </c>
      <c r="BZ48">
        <v>720</v>
      </c>
      <c r="CA48">
        <v>744</v>
      </c>
      <c r="CB48">
        <v>720</v>
      </c>
      <c r="CC48">
        <v>744</v>
      </c>
      <c r="CD48">
        <v>8760</v>
      </c>
      <c r="CE48">
        <v>16.5</v>
      </c>
      <c r="CF48" t="s">
        <v>359</v>
      </c>
      <c r="CG48" t="s">
        <v>328</v>
      </c>
      <c r="CH48">
        <v>370000</v>
      </c>
      <c r="CI48">
        <v>40101</v>
      </c>
      <c r="CJ48" t="s">
        <v>311</v>
      </c>
      <c r="CK48" t="s">
        <v>311</v>
      </c>
      <c r="CL48" t="s">
        <v>311</v>
      </c>
      <c r="CM48" t="s">
        <v>311</v>
      </c>
      <c r="CN48" t="s">
        <v>311</v>
      </c>
      <c r="CO48" t="s">
        <v>311</v>
      </c>
      <c r="CP48" t="s">
        <v>311</v>
      </c>
      <c r="CQ48" t="s">
        <v>311</v>
      </c>
      <c r="CR48" t="s">
        <v>311</v>
      </c>
      <c r="CS48" t="s">
        <v>311</v>
      </c>
      <c r="CT48" t="s">
        <v>311</v>
      </c>
      <c r="CU48" t="s">
        <v>311</v>
      </c>
      <c r="CV48">
        <v>15.94</v>
      </c>
      <c r="CW48" t="s">
        <v>311</v>
      </c>
      <c r="CX48" t="s">
        <v>311</v>
      </c>
      <c r="CY48" t="s">
        <v>311</v>
      </c>
      <c r="CZ48" t="s">
        <v>311</v>
      </c>
      <c r="DA48">
        <v>15.94</v>
      </c>
      <c r="DB48" t="s">
        <v>311</v>
      </c>
      <c r="DC48" t="s">
        <v>311</v>
      </c>
      <c r="DD48" t="s">
        <v>311</v>
      </c>
      <c r="DE48">
        <v>15.1</v>
      </c>
      <c r="DF48">
        <v>62</v>
      </c>
      <c r="DG48">
        <v>19.5</v>
      </c>
      <c r="DH48" t="s">
        <v>311</v>
      </c>
      <c r="DI48" t="s">
        <v>311</v>
      </c>
      <c r="DJ48" t="s">
        <v>311</v>
      </c>
      <c r="DK48" t="s">
        <v>311</v>
      </c>
      <c r="DL48" t="s">
        <v>311</v>
      </c>
      <c r="DM48" t="s">
        <v>311</v>
      </c>
      <c r="DN48" t="s">
        <v>311</v>
      </c>
      <c r="DO48" t="s">
        <v>311</v>
      </c>
      <c r="DP48" t="s">
        <v>311</v>
      </c>
      <c r="DQ48" t="s">
        <v>311</v>
      </c>
      <c r="DR48" t="s">
        <v>311</v>
      </c>
      <c r="DS48">
        <v>0</v>
      </c>
      <c r="DT48">
        <v>0</v>
      </c>
    </row>
    <row r="49" spans="1:132" x14ac:dyDescent="0.25">
      <c r="A49">
        <v>47</v>
      </c>
      <c r="B49" t="s">
        <v>298</v>
      </c>
      <c r="C49">
        <v>1265</v>
      </c>
      <c r="D49">
        <v>100312</v>
      </c>
      <c r="E49">
        <v>2014</v>
      </c>
      <c r="F49">
        <v>540511</v>
      </c>
      <c r="G49" t="str">
        <f>IF(ISERROR(VLOOKUP(F49,#REF!,1,FALSE)),"NOVE","")</f>
        <v>NOVE</v>
      </c>
      <c r="H49" t="s">
        <v>299</v>
      </c>
      <c r="I49" t="s">
        <v>300</v>
      </c>
      <c r="J49" t="s">
        <v>67</v>
      </c>
      <c r="K49" t="s">
        <v>301</v>
      </c>
      <c r="L49">
        <v>599786</v>
      </c>
      <c r="M49">
        <v>599786</v>
      </c>
      <c r="N49" t="s">
        <v>507</v>
      </c>
      <c r="O49">
        <v>743453</v>
      </c>
      <c r="P49" t="s">
        <v>507</v>
      </c>
      <c r="Q49">
        <v>596671</v>
      </c>
      <c r="R49" t="s">
        <v>390</v>
      </c>
      <c r="S49" t="s">
        <v>391</v>
      </c>
      <c r="T49" t="s">
        <v>320</v>
      </c>
      <c r="U49" t="s">
        <v>321</v>
      </c>
      <c r="V49">
        <v>6550</v>
      </c>
      <c r="W49" t="s">
        <v>494</v>
      </c>
      <c r="X49" t="s">
        <v>508</v>
      </c>
      <c r="Y49" s="49">
        <v>39294</v>
      </c>
      <c r="Z49" s="49">
        <v>44926</v>
      </c>
      <c r="AA49">
        <v>20</v>
      </c>
      <c r="AB49">
        <v>2.5</v>
      </c>
      <c r="AC49">
        <v>2</v>
      </c>
      <c r="AD49" t="s">
        <v>509</v>
      </c>
      <c r="AE49">
        <v>15.41</v>
      </c>
      <c r="AF49" t="s">
        <v>311</v>
      </c>
      <c r="AG49" t="s">
        <v>311</v>
      </c>
      <c r="AH49" t="s">
        <v>510</v>
      </c>
      <c r="AI49">
        <v>4176600</v>
      </c>
      <c r="AJ49">
        <v>963</v>
      </c>
      <c r="AK49" t="s">
        <v>311</v>
      </c>
      <c r="AL49" t="s">
        <v>313</v>
      </c>
      <c r="AM49" t="s">
        <v>313</v>
      </c>
      <c r="AN49" t="s">
        <v>313</v>
      </c>
      <c r="AO49" t="s">
        <v>313</v>
      </c>
      <c r="AP49" t="s">
        <v>311</v>
      </c>
      <c r="AQ49" t="s">
        <v>311</v>
      </c>
      <c r="AR49" t="s">
        <v>311</v>
      </c>
      <c r="AS49" t="s">
        <v>311</v>
      </c>
      <c r="AT49" t="s">
        <v>311</v>
      </c>
      <c r="AU49" t="s">
        <v>311</v>
      </c>
      <c r="AV49" t="s">
        <v>313</v>
      </c>
      <c r="AW49" t="s">
        <v>313</v>
      </c>
      <c r="AX49" t="s">
        <v>314</v>
      </c>
      <c r="AY49">
        <v>209</v>
      </c>
      <c r="AZ49">
        <v>-649883</v>
      </c>
      <c r="BA49">
        <v>-1123463</v>
      </c>
      <c r="BB49" t="s">
        <v>311</v>
      </c>
      <c r="BC49" t="s">
        <v>311</v>
      </c>
      <c r="BD49" t="s">
        <v>311</v>
      </c>
      <c r="BE49">
        <v>0.93300000000000005</v>
      </c>
      <c r="BF49">
        <v>0.81</v>
      </c>
      <c r="BG49">
        <v>0.89800000000000002</v>
      </c>
      <c r="BH49">
        <v>0.94199999999999995</v>
      </c>
      <c r="BI49">
        <v>1.0940000000000001</v>
      </c>
      <c r="BJ49">
        <v>1.276</v>
      </c>
      <c r="BK49">
        <v>1.272</v>
      </c>
      <c r="BL49">
        <v>1.3640000000000001</v>
      </c>
      <c r="BM49">
        <v>1.002</v>
      </c>
      <c r="BN49">
        <v>1.0209999999999999</v>
      </c>
      <c r="BO49">
        <v>0.92400000000000004</v>
      </c>
      <c r="BP49">
        <v>1.2669999999999999</v>
      </c>
      <c r="BQ49">
        <v>12.803000000000001</v>
      </c>
      <c r="BR49">
        <v>744</v>
      </c>
      <c r="BS49">
        <v>672</v>
      </c>
      <c r="BT49">
        <v>744</v>
      </c>
      <c r="BU49">
        <v>720</v>
      </c>
      <c r="BV49">
        <v>744</v>
      </c>
      <c r="BW49">
        <v>720</v>
      </c>
      <c r="BX49">
        <v>744</v>
      </c>
      <c r="BY49">
        <v>744</v>
      </c>
      <c r="BZ49">
        <v>720</v>
      </c>
      <c r="CA49">
        <v>744</v>
      </c>
      <c r="CB49">
        <v>720</v>
      </c>
      <c r="CC49">
        <v>744</v>
      </c>
      <c r="CD49">
        <v>8760</v>
      </c>
      <c r="CE49" t="s">
        <v>311</v>
      </c>
      <c r="CF49" t="s">
        <v>328</v>
      </c>
      <c r="CG49" t="s">
        <v>328</v>
      </c>
      <c r="CH49">
        <v>370000</v>
      </c>
      <c r="CI49">
        <v>40101</v>
      </c>
      <c r="CJ49" t="s">
        <v>311</v>
      </c>
      <c r="CK49" t="s">
        <v>311</v>
      </c>
      <c r="CL49" t="s">
        <v>311</v>
      </c>
      <c r="CM49" t="s">
        <v>311</v>
      </c>
      <c r="CN49" t="s">
        <v>311</v>
      </c>
      <c r="CO49" t="s">
        <v>311</v>
      </c>
      <c r="CP49" t="s">
        <v>311</v>
      </c>
      <c r="CQ49" t="s">
        <v>311</v>
      </c>
      <c r="CR49" t="s">
        <v>311</v>
      </c>
      <c r="CS49" t="s">
        <v>311</v>
      </c>
      <c r="CT49" t="s">
        <v>311</v>
      </c>
      <c r="CU49" t="s">
        <v>311</v>
      </c>
      <c r="CV49">
        <v>12.803000000000001</v>
      </c>
      <c r="CW49" t="s">
        <v>311</v>
      </c>
      <c r="CX49" t="s">
        <v>311</v>
      </c>
      <c r="CY49" t="s">
        <v>311</v>
      </c>
      <c r="CZ49" t="s">
        <v>311</v>
      </c>
      <c r="DA49">
        <v>12.803000000000001</v>
      </c>
      <c r="DB49" t="s">
        <v>311</v>
      </c>
      <c r="DC49" t="s">
        <v>311</v>
      </c>
      <c r="DD49" t="s">
        <v>311</v>
      </c>
      <c r="DE49">
        <v>15</v>
      </c>
      <c r="DF49">
        <v>57</v>
      </c>
      <c r="DG49">
        <v>13</v>
      </c>
      <c r="DH49" t="s">
        <v>311</v>
      </c>
      <c r="DI49" t="s">
        <v>311</v>
      </c>
      <c r="DJ49" t="s">
        <v>311</v>
      </c>
      <c r="DK49" t="s">
        <v>311</v>
      </c>
      <c r="DL49">
        <v>15</v>
      </c>
      <c r="DM49">
        <v>57</v>
      </c>
      <c r="DN49">
        <v>13</v>
      </c>
      <c r="DO49" t="s">
        <v>311</v>
      </c>
      <c r="DP49" t="s">
        <v>311</v>
      </c>
      <c r="DQ49" t="s">
        <v>311</v>
      </c>
      <c r="DR49" t="s">
        <v>311</v>
      </c>
      <c r="DS49">
        <v>0</v>
      </c>
      <c r="DT49">
        <v>0</v>
      </c>
    </row>
    <row r="50" spans="1:132" x14ac:dyDescent="0.25">
      <c r="A50">
        <v>48</v>
      </c>
      <c r="B50" t="s">
        <v>298</v>
      </c>
      <c r="C50">
        <v>406</v>
      </c>
      <c r="D50">
        <v>12583</v>
      </c>
      <c r="E50">
        <v>2014</v>
      </c>
      <c r="F50">
        <v>518051</v>
      </c>
      <c r="G50" t="str">
        <f>IF(ISERROR(VLOOKUP(F50,#REF!,1,FALSE)),"NOVE","")</f>
        <v>NOVE</v>
      </c>
      <c r="H50" t="s">
        <v>299</v>
      </c>
      <c r="I50" t="s">
        <v>300</v>
      </c>
      <c r="J50" t="s">
        <v>55</v>
      </c>
      <c r="K50" t="s">
        <v>301</v>
      </c>
      <c r="L50">
        <v>295035</v>
      </c>
      <c r="M50">
        <v>295035</v>
      </c>
      <c r="N50" t="s">
        <v>511</v>
      </c>
      <c r="O50">
        <v>716006</v>
      </c>
      <c r="P50" t="s">
        <v>511</v>
      </c>
      <c r="Q50">
        <v>596361</v>
      </c>
      <c r="R50" t="s">
        <v>390</v>
      </c>
      <c r="S50" t="s">
        <v>391</v>
      </c>
      <c r="T50" t="s">
        <v>320</v>
      </c>
      <c r="U50" t="s">
        <v>321</v>
      </c>
      <c r="V50">
        <v>6550</v>
      </c>
      <c r="W50" t="s">
        <v>311</v>
      </c>
      <c r="X50" t="s">
        <v>311</v>
      </c>
      <c r="Y50" t="s">
        <v>311</v>
      </c>
      <c r="Z50" t="s">
        <v>311</v>
      </c>
      <c r="AA50" t="s">
        <v>311</v>
      </c>
      <c r="AB50" t="s">
        <v>311</v>
      </c>
      <c r="AC50" t="s">
        <v>311</v>
      </c>
      <c r="AD50" t="s">
        <v>352</v>
      </c>
      <c r="AE50">
        <v>82.91</v>
      </c>
      <c r="AF50" t="s">
        <v>310</v>
      </c>
      <c r="AG50" t="s">
        <v>311</v>
      </c>
      <c r="AH50" t="s">
        <v>512</v>
      </c>
      <c r="AI50">
        <v>4176500</v>
      </c>
      <c r="AJ50">
        <v>750</v>
      </c>
      <c r="AK50" t="s">
        <v>311</v>
      </c>
      <c r="AL50" t="s">
        <v>313</v>
      </c>
      <c r="AM50" t="s">
        <v>313</v>
      </c>
      <c r="AN50" t="s">
        <v>313</v>
      </c>
      <c r="AO50" t="s">
        <v>313</v>
      </c>
      <c r="AP50" t="s">
        <v>311</v>
      </c>
      <c r="AQ50" t="s">
        <v>311</v>
      </c>
      <c r="AR50" t="s">
        <v>311</v>
      </c>
      <c r="AS50" t="s">
        <v>311</v>
      </c>
      <c r="AT50" t="s">
        <v>311</v>
      </c>
      <c r="AU50" t="s">
        <v>311</v>
      </c>
      <c r="AV50" t="s">
        <v>313</v>
      </c>
      <c r="AW50" t="s">
        <v>313</v>
      </c>
      <c r="AX50" t="s">
        <v>314</v>
      </c>
      <c r="AY50">
        <v>950</v>
      </c>
      <c r="AZ50">
        <v>-638951</v>
      </c>
      <c r="BA50">
        <v>-1123306</v>
      </c>
      <c r="BB50" t="s">
        <v>311</v>
      </c>
      <c r="BC50" t="s">
        <v>311</v>
      </c>
      <c r="BD50" t="s">
        <v>311</v>
      </c>
      <c r="BE50">
        <v>2.2320000000000002</v>
      </c>
      <c r="BF50">
        <v>2.016</v>
      </c>
      <c r="BG50">
        <v>2.2320000000000002</v>
      </c>
      <c r="BH50">
        <v>2.16</v>
      </c>
      <c r="BI50">
        <v>2.2320000000000002</v>
      </c>
      <c r="BJ50">
        <v>2.16</v>
      </c>
      <c r="BK50">
        <v>2.2320000000000002</v>
      </c>
      <c r="BL50">
        <v>2.2320000000000002</v>
      </c>
      <c r="BM50">
        <v>2.16</v>
      </c>
      <c r="BN50">
        <v>2.2320000000000002</v>
      </c>
      <c r="BO50">
        <v>2.16</v>
      </c>
      <c r="BP50">
        <v>2.2320000000000002</v>
      </c>
      <c r="BQ50">
        <v>26.28</v>
      </c>
      <c r="BR50">
        <v>744</v>
      </c>
      <c r="BS50">
        <v>672</v>
      </c>
      <c r="BT50">
        <v>744</v>
      </c>
      <c r="BU50">
        <v>720</v>
      </c>
      <c r="BV50">
        <v>744</v>
      </c>
      <c r="BW50">
        <v>720</v>
      </c>
      <c r="BX50">
        <v>744</v>
      </c>
      <c r="BY50">
        <v>744</v>
      </c>
      <c r="BZ50">
        <v>720</v>
      </c>
      <c r="CA50">
        <v>744</v>
      </c>
      <c r="CB50">
        <v>720</v>
      </c>
      <c r="CC50">
        <v>744</v>
      </c>
      <c r="CD50">
        <v>8760</v>
      </c>
      <c r="CE50">
        <v>27</v>
      </c>
      <c r="CF50" t="s">
        <v>328</v>
      </c>
      <c r="CG50" t="s">
        <v>328</v>
      </c>
      <c r="CH50">
        <v>370000</v>
      </c>
      <c r="CI50">
        <v>40101</v>
      </c>
      <c r="CJ50" t="s">
        <v>311</v>
      </c>
      <c r="CK50" t="s">
        <v>311</v>
      </c>
      <c r="CL50" t="s">
        <v>311</v>
      </c>
      <c r="CM50" t="s">
        <v>311</v>
      </c>
      <c r="CN50" t="s">
        <v>311</v>
      </c>
      <c r="CO50" t="s">
        <v>311</v>
      </c>
      <c r="CP50" t="s">
        <v>311</v>
      </c>
      <c r="CQ50" t="s">
        <v>311</v>
      </c>
      <c r="CR50" t="s">
        <v>311</v>
      </c>
      <c r="CS50" t="s">
        <v>311</v>
      </c>
      <c r="CT50" t="s">
        <v>311</v>
      </c>
      <c r="CU50" t="s">
        <v>311</v>
      </c>
      <c r="CV50">
        <v>26.28</v>
      </c>
      <c r="CW50" t="s">
        <v>311</v>
      </c>
      <c r="CX50" t="s">
        <v>311</v>
      </c>
      <c r="CY50" t="s">
        <v>311</v>
      </c>
      <c r="CZ50">
        <v>2.19</v>
      </c>
      <c r="DA50">
        <v>24.09</v>
      </c>
      <c r="DB50" t="s">
        <v>311</v>
      </c>
      <c r="DC50" t="s">
        <v>311</v>
      </c>
      <c r="DD50" t="s">
        <v>311</v>
      </c>
      <c r="DE50">
        <v>32.82</v>
      </c>
      <c r="DF50">
        <v>78.78</v>
      </c>
      <c r="DG50">
        <v>35.67</v>
      </c>
      <c r="DH50" t="s">
        <v>311</v>
      </c>
      <c r="DI50" t="s">
        <v>311</v>
      </c>
      <c r="DJ50" t="s">
        <v>311</v>
      </c>
      <c r="DK50" t="s">
        <v>311</v>
      </c>
      <c r="DL50">
        <v>32.82</v>
      </c>
      <c r="DM50">
        <v>78.78</v>
      </c>
      <c r="DN50">
        <v>35.67</v>
      </c>
      <c r="DO50" t="s">
        <v>311</v>
      </c>
      <c r="DP50" t="s">
        <v>311</v>
      </c>
      <c r="DQ50" t="s">
        <v>311</v>
      </c>
      <c r="DR50" t="s">
        <v>311</v>
      </c>
      <c r="DS50">
        <v>0</v>
      </c>
      <c r="DT50">
        <v>0</v>
      </c>
    </row>
    <row r="51" spans="1:132" x14ac:dyDescent="0.25">
      <c r="A51">
        <v>49</v>
      </c>
      <c r="B51" t="s">
        <v>298</v>
      </c>
      <c r="C51">
        <v>129</v>
      </c>
      <c r="D51">
        <v>226</v>
      </c>
      <c r="E51">
        <v>2014</v>
      </c>
      <c r="F51">
        <v>513941</v>
      </c>
      <c r="G51" t="str">
        <f>IF(ISERROR(VLOOKUP(F51,#REF!,1,FALSE)),"NOVE","")</f>
        <v>NOVE</v>
      </c>
      <c r="H51" t="s">
        <v>299</v>
      </c>
      <c r="I51" t="s">
        <v>300</v>
      </c>
      <c r="J51" t="s">
        <v>20</v>
      </c>
      <c r="K51" t="s">
        <v>301</v>
      </c>
      <c r="L51">
        <v>43383513</v>
      </c>
      <c r="M51">
        <v>49455842</v>
      </c>
      <c r="N51" t="s">
        <v>513</v>
      </c>
      <c r="O51">
        <v>606081</v>
      </c>
      <c r="P51" t="s">
        <v>513</v>
      </c>
      <c r="Q51">
        <v>595292</v>
      </c>
      <c r="R51" t="s">
        <v>390</v>
      </c>
      <c r="S51" t="s">
        <v>391</v>
      </c>
      <c r="T51" t="s">
        <v>320</v>
      </c>
      <c r="U51" t="s">
        <v>321</v>
      </c>
      <c r="V51">
        <v>6550</v>
      </c>
      <c r="W51" t="s">
        <v>494</v>
      </c>
      <c r="X51" t="s">
        <v>514</v>
      </c>
      <c r="Y51" s="49">
        <v>40359</v>
      </c>
      <c r="Z51" s="49">
        <v>42916</v>
      </c>
      <c r="AA51">
        <v>170</v>
      </c>
      <c r="AB51">
        <v>26</v>
      </c>
      <c r="AC51">
        <v>12.5</v>
      </c>
      <c r="AD51" t="s">
        <v>509</v>
      </c>
      <c r="AE51">
        <v>11.61</v>
      </c>
      <c r="AF51" t="s">
        <v>338</v>
      </c>
      <c r="AG51" t="s">
        <v>311</v>
      </c>
      <c r="AH51" t="s">
        <v>510</v>
      </c>
      <c r="AI51">
        <v>4176600</v>
      </c>
      <c r="AJ51">
        <v>541</v>
      </c>
      <c r="AK51" t="s">
        <v>311</v>
      </c>
      <c r="AL51" t="s">
        <v>313</v>
      </c>
      <c r="AM51" t="s">
        <v>313</v>
      </c>
      <c r="AN51" t="s">
        <v>313</v>
      </c>
      <c r="AO51" t="s">
        <v>313</v>
      </c>
      <c r="AP51" t="s">
        <v>311</v>
      </c>
      <c r="AQ51" t="s">
        <v>311</v>
      </c>
      <c r="AR51" t="s">
        <v>311</v>
      </c>
      <c r="AS51" t="s">
        <v>311</v>
      </c>
      <c r="AT51" t="s">
        <v>311</v>
      </c>
      <c r="AU51" t="s">
        <v>311</v>
      </c>
      <c r="AV51" t="s">
        <v>340</v>
      </c>
      <c r="AW51" t="s">
        <v>340</v>
      </c>
      <c r="AX51" t="s">
        <v>314</v>
      </c>
      <c r="AY51">
        <v>909</v>
      </c>
      <c r="AZ51">
        <v>-646888</v>
      </c>
      <c r="BA51">
        <v>-1123269</v>
      </c>
      <c r="BB51" t="s">
        <v>311</v>
      </c>
      <c r="BC51" t="s">
        <v>311</v>
      </c>
      <c r="BD51" t="s">
        <v>311</v>
      </c>
      <c r="BE51">
        <v>11.353</v>
      </c>
      <c r="BF51">
        <v>10.255000000000001</v>
      </c>
      <c r="BG51">
        <v>11.353</v>
      </c>
      <c r="BH51">
        <v>10.987</v>
      </c>
      <c r="BI51">
        <v>11.353</v>
      </c>
      <c r="BJ51">
        <v>10.987</v>
      </c>
      <c r="BK51">
        <v>11.353</v>
      </c>
      <c r="BL51">
        <v>11.353</v>
      </c>
      <c r="BM51">
        <v>10.987</v>
      </c>
      <c r="BN51">
        <v>11.352</v>
      </c>
      <c r="BO51">
        <v>10.986000000000001</v>
      </c>
      <c r="BP51">
        <v>11.352</v>
      </c>
      <c r="BQ51">
        <v>133.67099999999999</v>
      </c>
      <c r="BR51">
        <v>744</v>
      </c>
      <c r="BS51">
        <v>672</v>
      </c>
      <c r="BT51">
        <v>744</v>
      </c>
      <c r="BU51">
        <v>720</v>
      </c>
      <c r="BV51">
        <v>744</v>
      </c>
      <c r="BW51">
        <v>720</v>
      </c>
      <c r="BX51">
        <v>744</v>
      </c>
      <c r="BY51">
        <v>744</v>
      </c>
      <c r="BZ51">
        <v>720</v>
      </c>
      <c r="CA51">
        <v>744</v>
      </c>
      <c r="CB51">
        <v>720</v>
      </c>
      <c r="CC51">
        <v>744</v>
      </c>
      <c r="CD51">
        <v>8760</v>
      </c>
      <c r="CE51">
        <v>135</v>
      </c>
      <c r="CF51" t="s">
        <v>328</v>
      </c>
      <c r="CG51" t="s">
        <v>328</v>
      </c>
      <c r="CH51">
        <v>370000</v>
      </c>
      <c r="CI51">
        <v>40101</v>
      </c>
      <c r="CJ51" t="s">
        <v>311</v>
      </c>
      <c r="CK51" t="s">
        <v>311</v>
      </c>
      <c r="CL51" t="s">
        <v>311</v>
      </c>
      <c r="CM51" t="s">
        <v>311</v>
      </c>
      <c r="CN51" t="s">
        <v>311</v>
      </c>
      <c r="CO51" t="s">
        <v>311</v>
      </c>
      <c r="CP51" t="s">
        <v>311</v>
      </c>
      <c r="CQ51" t="s">
        <v>311</v>
      </c>
      <c r="CR51" t="s">
        <v>311</v>
      </c>
      <c r="CS51" t="s">
        <v>311</v>
      </c>
      <c r="CT51" t="s">
        <v>311</v>
      </c>
      <c r="CU51" t="s">
        <v>311</v>
      </c>
      <c r="CV51">
        <v>133.67099999999999</v>
      </c>
      <c r="CW51" t="s">
        <v>311</v>
      </c>
      <c r="CX51" t="s">
        <v>311</v>
      </c>
      <c r="CY51" t="s">
        <v>311</v>
      </c>
      <c r="CZ51" t="s">
        <v>311</v>
      </c>
      <c r="DA51">
        <v>30.035</v>
      </c>
      <c r="DB51" t="s">
        <v>311</v>
      </c>
      <c r="DC51" t="s">
        <v>311</v>
      </c>
      <c r="DD51">
        <v>103.636</v>
      </c>
      <c r="DE51">
        <v>2.7</v>
      </c>
      <c r="DF51">
        <v>25.3</v>
      </c>
      <c r="DG51">
        <v>5.8</v>
      </c>
      <c r="DH51">
        <v>390</v>
      </c>
      <c r="DI51">
        <v>0.9</v>
      </c>
      <c r="DJ51">
        <v>18.54</v>
      </c>
      <c r="DK51">
        <v>2.36</v>
      </c>
      <c r="DL51">
        <v>122</v>
      </c>
      <c r="DM51">
        <v>278</v>
      </c>
      <c r="DN51">
        <v>149</v>
      </c>
      <c r="DO51">
        <v>370</v>
      </c>
      <c r="DP51">
        <v>23</v>
      </c>
      <c r="DQ51">
        <v>26</v>
      </c>
      <c r="DR51">
        <v>4.0999999999999996</v>
      </c>
      <c r="DS51">
        <v>0</v>
      </c>
      <c r="DT51">
        <v>0</v>
      </c>
    </row>
    <row r="52" spans="1:132" x14ac:dyDescent="0.25">
      <c r="A52">
        <v>50</v>
      </c>
      <c r="B52" t="s">
        <v>298</v>
      </c>
      <c r="C52">
        <v>512</v>
      </c>
      <c r="D52">
        <v>15696</v>
      </c>
      <c r="E52">
        <v>2014</v>
      </c>
      <c r="F52">
        <v>519521</v>
      </c>
      <c r="G52" t="str">
        <f>IF(ISERROR(VLOOKUP(F52,#REF!,1,FALSE)),"NOVE","")</f>
        <v>NOVE</v>
      </c>
      <c r="H52" t="s">
        <v>299</v>
      </c>
      <c r="I52" t="s">
        <v>300</v>
      </c>
      <c r="J52" s="50" t="s">
        <v>515</v>
      </c>
      <c r="K52" t="s">
        <v>301</v>
      </c>
      <c r="L52">
        <v>546739</v>
      </c>
      <c r="M52">
        <v>546739</v>
      </c>
      <c r="N52" t="s">
        <v>516</v>
      </c>
      <c r="O52">
        <v>708844</v>
      </c>
      <c r="P52" t="s">
        <v>516</v>
      </c>
      <c r="Q52">
        <v>596281</v>
      </c>
      <c r="R52" t="s">
        <v>390</v>
      </c>
      <c r="S52" t="s">
        <v>391</v>
      </c>
      <c r="T52" t="s">
        <v>320</v>
      </c>
      <c r="U52" t="s">
        <v>321</v>
      </c>
      <c r="V52">
        <v>6550</v>
      </c>
      <c r="W52" t="s">
        <v>494</v>
      </c>
      <c r="X52" t="s">
        <v>517</v>
      </c>
      <c r="Y52" s="49">
        <v>40443</v>
      </c>
      <c r="Z52" s="49">
        <v>43100</v>
      </c>
      <c r="AA52">
        <v>3091.02</v>
      </c>
      <c r="AB52">
        <v>3.7</v>
      </c>
      <c r="AC52">
        <v>4.5</v>
      </c>
      <c r="AD52" t="s">
        <v>352</v>
      </c>
      <c r="AE52">
        <v>84.57</v>
      </c>
      <c r="AF52" t="s">
        <v>311</v>
      </c>
      <c r="AG52" t="s">
        <v>311</v>
      </c>
      <c r="AH52" t="s">
        <v>518</v>
      </c>
      <c r="AI52">
        <v>4176100</v>
      </c>
      <c r="AJ52">
        <v>820</v>
      </c>
      <c r="AK52" t="s">
        <v>311</v>
      </c>
      <c r="AL52" t="s">
        <v>313</v>
      </c>
      <c r="AM52" t="s">
        <v>313</v>
      </c>
      <c r="AN52" t="s">
        <v>313</v>
      </c>
      <c r="AO52" t="s">
        <v>313</v>
      </c>
      <c r="AP52" t="s">
        <v>311</v>
      </c>
      <c r="AQ52" t="s">
        <v>311</v>
      </c>
      <c r="AR52" t="s">
        <v>311</v>
      </c>
      <c r="AS52" t="s">
        <v>311</v>
      </c>
      <c r="AT52" t="s">
        <v>311</v>
      </c>
      <c r="AU52" t="s">
        <v>311</v>
      </c>
      <c r="AV52" t="s">
        <v>340</v>
      </c>
      <c r="AW52" t="s">
        <v>340</v>
      </c>
      <c r="AX52" t="s">
        <v>314</v>
      </c>
      <c r="AY52">
        <v>395</v>
      </c>
      <c r="AZ52">
        <v>-638338</v>
      </c>
      <c r="BA52">
        <v>-1122317</v>
      </c>
      <c r="BB52" t="s">
        <v>311</v>
      </c>
      <c r="BC52" t="s">
        <v>311</v>
      </c>
      <c r="BD52" t="s">
        <v>311</v>
      </c>
      <c r="BE52">
        <v>1.62</v>
      </c>
      <c r="BF52">
        <v>1.379</v>
      </c>
      <c r="BG52">
        <v>1.75</v>
      </c>
      <c r="BH52">
        <v>1.2450000000000001</v>
      </c>
      <c r="BI52">
        <v>1.7949999999999999</v>
      </c>
      <c r="BJ52">
        <v>0.97</v>
      </c>
      <c r="BK52">
        <v>1.133</v>
      </c>
      <c r="BL52">
        <v>2.2189999999999999</v>
      </c>
      <c r="BM52">
        <v>3.46</v>
      </c>
      <c r="BN52">
        <v>1.903</v>
      </c>
      <c r="BO52">
        <v>1.665</v>
      </c>
      <c r="BP52">
        <v>2.145</v>
      </c>
      <c r="BQ52">
        <v>21.283999999999999</v>
      </c>
      <c r="BR52">
        <v>744</v>
      </c>
      <c r="BS52">
        <v>672</v>
      </c>
      <c r="BT52">
        <v>744</v>
      </c>
      <c r="BU52">
        <v>720</v>
      </c>
      <c r="BV52">
        <v>744</v>
      </c>
      <c r="BW52">
        <v>720</v>
      </c>
      <c r="BX52">
        <v>744</v>
      </c>
      <c r="BY52">
        <v>744</v>
      </c>
      <c r="BZ52">
        <v>720</v>
      </c>
      <c r="CA52">
        <v>744</v>
      </c>
      <c r="CB52">
        <v>720</v>
      </c>
      <c r="CC52">
        <v>744</v>
      </c>
      <c r="CD52">
        <v>8760</v>
      </c>
      <c r="CE52">
        <v>22</v>
      </c>
      <c r="CF52" t="s">
        <v>328</v>
      </c>
      <c r="CG52" t="s">
        <v>328</v>
      </c>
      <c r="CH52">
        <v>370000</v>
      </c>
      <c r="CI52">
        <v>40101</v>
      </c>
      <c r="CJ52" t="s">
        <v>311</v>
      </c>
      <c r="CK52" t="s">
        <v>311</v>
      </c>
      <c r="CL52" t="s">
        <v>311</v>
      </c>
      <c r="CM52" t="s">
        <v>311</v>
      </c>
      <c r="CN52" t="s">
        <v>311</v>
      </c>
      <c r="CO52" t="s">
        <v>311</v>
      </c>
      <c r="CP52" t="s">
        <v>311</v>
      </c>
      <c r="CQ52" t="s">
        <v>311</v>
      </c>
      <c r="CR52" t="s">
        <v>311</v>
      </c>
      <c r="CS52" t="s">
        <v>311</v>
      </c>
      <c r="CT52" t="s">
        <v>311</v>
      </c>
      <c r="CU52" t="s">
        <v>311</v>
      </c>
      <c r="CV52">
        <v>21.283999999999999</v>
      </c>
      <c r="CW52" t="s">
        <v>311</v>
      </c>
      <c r="CX52" t="s">
        <v>311</v>
      </c>
      <c r="CY52" t="s">
        <v>311</v>
      </c>
      <c r="CZ52">
        <v>12.395</v>
      </c>
      <c r="DA52" t="s">
        <v>311</v>
      </c>
      <c r="DB52" t="s">
        <v>311</v>
      </c>
      <c r="DC52" t="s">
        <v>311</v>
      </c>
      <c r="DD52">
        <v>8.8889999999999993</v>
      </c>
      <c r="DE52">
        <v>6.3</v>
      </c>
      <c r="DF52">
        <v>26.2</v>
      </c>
      <c r="DG52">
        <v>7.5</v>
      </c>
      <c r="DH52" t="s">
        <v>311</v>
      </c>
      <c r="DI52">
        <v>2.1</v>
      </c>
      <c r="DJ52">
        <v>18.100000000000001</v>
      </c>
      <c r="DK52">
        <v>5.5</v>
      </c>
      <c r="DL52">
        <v>296.3</v>
      </c>
      <c r="DM52">
        <v>599.29999999999995</v>
      </c>
      <c r="DN52">
        <v>215.5</v>
      </c>
      <c r="DO52" t="s">
        <v>311</v>
      </c>
      <c r="DP52">
        <v>70.8</v>
      </c>
      <c r="DQ52">
        <v>91.9</v>
      </c>
      <c r="DR52">
        <v>12.4</v>
      </c>
      <c r="DS52">
        <v>0</v>
      </c>
      <c r="DT52">
        <v>0</v>
      </c>
      <c r="DU52">
        <f>DE52*BQ52</f>
        <v>134.08919999999998</v>
      </c>
      <c r="DV52">
        <f>(1-DE52/DL52)*100</f>
        <v>97.873776577792782</v>
      </c>
      <c r="DW52">
        <f>DI52*$BQ52</f>
        <v>44.696399999999997</v>
      </c>
      <c r="DX52">
        <f>(1-DI52/DP52)*100</f>
        <v>97.033898305084747</v>
      </c>
      <c r="DY52">
        <f t="shared" ref="DY52" si="18">DJ52*$BQ52</f>
        <v>385.24040000000002</v>
      </c>
      <c r="DZ52">
        <f>(1-DJ52/DQ52)*100</f>
        <v>80.304678998911854</v>
      </c>
      <c r="EA52">
        <f>DK52*$BQ52</f>
        <v>117.062</v>
      </c>
      <c r="EB52">
        <f>(1-DK52/DR52)*100</f>
        <v>55.645161290322577</v>
      </c>
    </row>
    <row r="53" spans="1:132" x14ac:dyDescent="0.25">
      <c r="A53">
        <v>51</v>
      </c>
      <c r="B53" t="s">
        <v>298</v>
      </c>
      <c r="C53">
        <v>301</v>
      </c>
      <c r="D53">
        <v>12297</v>
      </c>
      <c r="E53">
        <v>2014</v>
      </c>
      <c r="F53">
        <v>516502</v>
      </c>
      <c r="G53" t="str">
        <f>IF(ISERROR(VLOOKUP(F53,#REF!,1,FALSE)),"NOVE","")</f>
        <v>NOVE</v>
      </c>
      <c r="H53" t="s">
        <v>299</v>
      </c>
      <c r="I53" t="s">
        <v>300</v>
      </c>
      <c r="J53" t="s">
        <v>45</v>
      </c>
      <c r="K53" t="s">
        <v>301</v>
      </c>
      <c r="L53">
        <v>842346</v>
      </c>
      <c r="M53">
        <v>842346</v>
      </c>
      <c r="N53" t="s">
        <v>519</v>
      </c>
      <c r="O53">
        <v>777153</v>
      </c>
      <c r="P53" t="s">
        <v>519</v>
      </c>
      <c r="Q53">
        <v>588237</v>
      </c>
      <c r="R53" t="s">
        <v>390</v>
      </c>
      <c r="S53" t="s">
        <v>391</v>
      </c>
      <c r="T53" t="s">
        <v>320</v>
      </c>
      <c r="U53" t="s">
        <v>321</v>
      </c>
      <c r="V53">
        <v>6550</v>
      </c>
      <c r="W53" t="s">
        <v>494</v>
      </c>
      <c r="X53" t="s">
        <v>520</v>
      </c>
      <c r="Y53" s="49">
        <v>40455</v>
      </c>
      <c r="Z53" s="49">
        <v>42369</v>
      </c>
      <c r="AA53">
        <v>22</v>
      </c>
      <c r="AB53">
        <v>2.5</v>
      </c>
      <c r="AC53">
        <v>1.43</v>
      </c>
      <c r="AD53" t="s">
        <v>352</v>
      </c>
      <c r="AE53">
        <v>87.72</v>
      </c>
      <c r="AF53" t="s">
        <v>310</v>
      </c>
      <c r="AG53" t="s">
        <v>311</v>
      </c>
      <c r="AH53" t="s">
        <v>518</v>
      </c>
      <c r="AI53">
        <v>4176100</v>
      </c>
      <c r="AJ53">
        <v>210</v>
      </c>
      <c r="AK53" t="s">
        <v>311</v>
      </c>
      <c r="AL53" t="s">
        <v>313</v>
      </c>
      <c r="AM53" t="s">
        <v>313</v>
      </c>
      <c r="AN53" t="s">
        <v>313</v>
      </c>
      <c r="AO53" t="s">
        <v>313</v>
      </c>
      <c r="AP53" t="s">
        <v>311</v>
      </c>
      <c r="AQ53" t="s">
        <v>311</v>
      </c>
      <c r="AR53" t="s">
        <v>311</v>
      </c>
      <c r="AS53" t="s">
        <v>311</v>
      </c>
      <c r="AT53" t="s">
        <v>311</v>
      </c>
      <c r="AU53" t="s">
        <v>311</v>
      </c>
      <c r="AV53" t="s">
        <v>340</v>
      </c>
      <c r="AW53" t="s">
        <v>340</v>
      </c>
      <c r="AX53" t="s">
        <v>341</v>
      </c>
      <c r="AY53">
        <v>212</v>
      </c>
      <c r="AZ53">
        <v>-639156</v>
      </c>
      <c r="BA53">
        <v>-1121266</v>
      </c>
      <c r="BB53" t="s">
        <v>311</v>
      </c>
      <c r="BC53" t="s">
        <v>311</v>
      </c>
      <c r="BD53" t="s">
        <v>311</v>
      </c>
      <c r="BE53">
        <v>0.77400000000000002</v>
      </c>
      <c r="BF53">
        <v>0.76700000000000002</v>
      </c>
      <c r="BG53">
        <v>0.93600000000000005</v>
      </c>
      <c r="BH53">
        <v>0.77600000000000002</v>
      </c>
      <c r="BI53">
        <v>0.871</v>
      </c>
      <c r="BJ53">
        <v>0.74399999999999999</v>
      </c>
      <c r="BK53">
        <v>0.74199999999999999</v>
      </c>
      <c r="BL53">
        <v>0.96699999999999997</v>
      </c>
      <c r="BM53">
        <v>1.091</v>
      </c>
      <c r="BN53">
        <v>0.81299999999999994</v>
      </c>
      <c r="BO53">
        <v>0.81699999999999995</v>
      </c>
      <c r="BP53">
        <v>0.98099999999999998</v>
      </c>
      <c r="BQ53">
        <v>10.279</v>
      </c>
      <c r="BR53">
        <v>744</v>
      </c>
      <c r="BS53">
        <v>672</v>
      </c>
      <c r="BT53">
        <v>744</v>
      </c>
      <c r="BU53">
        <v>720</v>
      </c>
      <c r="BV53">
        <v>744</v>
      </c>
      <c r="BW53">
        <v>720</v>
      </c>
      <c r="BX53">
        <v>744</v>
      </c>
      <c r="BY53">
        <v>744</v>
      </c>
      <c r="BZ53">
        <v>720</v>
      </c>
      <c r="CA53">
        <v>744</v>
      </c>
      <c r="CB53">
        <v>720</v>
      </c>
      <c r="CC53">
        <v>744</v>
      </c>
      <c r="CD53">
        <v>8760</v>
      </c>
      <c r="CE53">
        <v>11</v>
      </c>
      <c r="CF53" t="s">
        <v>328</v>
      </c>
      <c r="CG53" t="s">
        <v>328</v>
      </c>
      <c r="CH53">
        <v>370000</v>
      </c>
      <c r="CI53">
        <v>40101</v>
      </c>
      <c r="CJ53" t="s">
        <v>311</v>
      </c>
      <c r="CK53" t="s">
        <v>311</v>
      </c>
      <c r="CL53" t="s">
        <v>311</v>
      </c>
      <c r="CM53" t="s">
        <v>311</v>
      </c>
      <c r="CN53" t="s">
        <v>311</v>
      </c>
      <c r="CO53" t="s">
        <v>311</v>
      </c>
      <c r="CP53" t="s">
        <v>311</v>
      </c>
      <c r="CQ53" t="s">
        <v>311</v>
      </c>
      <c r="CR53" t="s">
        <v>311</v>
      </c>
      <c r="CS53" t="s">
        <v>311</v>
      </c>
      <c r="CT53" t="s">
        <v>311</v>
      </c>
      <c r="CU53" t="s">
        <v>311</v>
      </c>
      <c r="CV53">
        <v>10.279</v>
      </c>
      <c r="CW53" t="s">
        <v>311</v>
      </c>
      <c r="CX53" t="s">
        <v>311</v>
      </c>
      <c r="CY53" t="s">
        <v>311</v>
      </c>
      <c r="CZ53" t="s">
        <v>311</v>
      </c>
      <c r="DA53">
        <v>10.279</v>
      </c>
      <c r="DB53" t="s">
        <v>311</v>
      </c>
      <c r="DC53" t="s">
        <v>311</v>
      </c>
      <c r="DD53" t="s">
        <v>311</v>
      </c>
      <c r="DE53">
        <v>3.8</v>
      </c>
      <c r="DF53">
        <v>29.2</v>
      </c>
      <c r="DG53">
        <v>4.5</v>
      </c>
      <c r="DH53" t="s">
        <v>311</v>
      </c>
      <c r="DI53">
        <v>2.35</v>
      </c>
      <c r="DJ53" t="s">
        <v>311</v>
      </c>
      <c r="DK53">
        <v>2.08</v>
      </c>
      <c r="DL53">
        <v>236.3</v>
      </c>
      <c r="DM53">
        <v>450.5</v>
      </c>
      <c r="DN53">
        <v>256</v>
      </c>
      <c r="DO53" t="s">
        <v>311</v>
      </c>
      <c r="DP53">
        <v>31.7</v>
      </c>
      <c r="DQ53" t="s">
        <v>311</v>
      </c>
      <c r="DR53">
        <v>6.6</v>
      </c>
      <c r="DS53">
        <v>0</v>
      </c>
      <c r="DT53">
        <v>0</v>
      </c>
    </row>
    <row r="54" spans="1:132" x14ac:dyDescent="0.25">
      <c r="A54">
        <v>52</v>
      </c>
      <c r="B54" t="s">
        <v>298</v>
      </c>
      <c r="C54">
        <v>193</v>
      </c>
      <c r="D54">
        <v>316</v>
      </c>
      <c r="E54">
        <v>2014</v>
      </c>
      <c r="F54">
        <v>515211</v>
      </c>
      <c r="G54" t="str">
        <f>IF(ISERROR(VLOOKUP(F54,#REF!,1,FALSE)),"NOVE","")</f>
        <v>NOVE</v>
      </c>
      <c r="H54" t="s">
        <v>299</v>
      </c>
      <c r="I54" t="s">
        <v>300</v>
      </c>
      <c r="J54" t="s">
        <v>37</v>
      </c>
      <c r="K54" t="s">
        <v>301</v>
      </c>
      <c r="L54">
        <v>43383513</v>
      </c>
      <c r="M54">
        <v>49455842</v>
      </c>
      <c r="N54" t="s">
        <v>521</v>
      </c>
      <c r="O54">
        <v>706833</v>
      </c>
      <c r="P54" t="s">
        <v>521</v>
      </c>
      <c r="Q54">
        <v>596256</v>
      </c>
      <c r="R54" t="s">
        <v>390</v>
      </c>
      <c r="S54" t="s">
        <v>391</v>
      </c>
      <c r="T54" t="s">
        <v>320</v>
      </c>
      <c r="U54" t="s">
        <v>321</v>
      </c>
      <c r="V54">
        <v>6550</v>
      </c>
      <c r="W54" t="s">
        <v>494</v>
      </c>
      <c r="X54" t="s">
        <v>522</v>
      </c>
      <c r="Y54" s="49">
        <v>40487</v>
      </c>
      <c r="Z54" s="49">
        <v>42369</v>
      </c>
      <c r="AA54">
        <v>240</v>
      </c>
      <c r="AB54">
        <v>24</v>
      </c>
      <c r="AC54">
        <v>9.3000000000000007</v>
      </c>
      <c r="AD54" t="s">
        <v>352</v>
      </c>
      <c r="AE54">
        <v>94.33</v>
      </c>
      <c r="AF54" t="s">
        <v>325</v>
      </c>
      <c r="AG54" t="s">
        <v>311</v>
      </c>
      <c r="AH54" t="s">
        <v>523</v>
      </c>
      <c r="AI54">
        <v>4175900</v>
      </c>
      <c r="AJ54">
        <v>549</v>
      </c>
      <c r="AK54" t="s">
        <v>311</v>
      </c>
      <c r="AL54" t="s">
        <v>313</v>
      </c>
      <c r="AM54" t="s">
        <v>313</v>
      </c>
      <c r="AN54" t="s">
        <v>313</v>
      </c>
      <c r="AO54" t="s">
        <v>313</v>
      </c>
      <c r="AP54" t="s">
        <v>311</v>
      </c>
      <c r="AQ54" t="s">
        <v>311</v>
      </c>
      <c r="AR54" t="s">
        <v>311</v>
      </c>
      <c r="AS54" t="s">
        <v>311</v>
      </c>
      <c r="AT54" t="s">
        <v>311</v>
      </c>
      <c r="AU54" t="s">
        <v>311</v>
      </c>
      <c r="AV54" t="s">
        <v>340</v>
      </c>
      <c r="AW54" t="s">
        <v>340</v>
      </c>
      <c r="AX54" t="s">
        <v>314</v>
      </c>
      <c r="AY54">
        <v>1296</v>
      </c>
      <c r="AZ54">
        <v>-643855</v>
      </c>
      <c r="BA54">
        <v>-1119859</v>
      </c>
      <c r="BB54" t="s">
        <v>311</v>
      </c>
      <c r="BC54" t="s">
        <v>311</v>
      </c>
      <c r="BD54" t="s">
        <v>311</v>
      </c>
      <c r="BE54">
        <v>13.898</v>
      </c>
      <c r="BF54">
        <v>12.553000000000001</v>
      </c>
      <c r="BG54">
        <v>13.898</v>
      </c>
      <c r="BH54">
        <v>13.449</v>
      </c>
      <c r="BI54">
        <v>13.898</v>
      </c>
      <c r="BJ54">
        <v>13.449</v>
      </c>
      <c r="BK54">
        <v>13.897</v>
      </c>
      <c r="BL54">
        <v>13.897</v>
      </c>
      <c r="BM54">
        <v>13.448</v>
      </c>
      <c r="BN54">
        <v>13.897</v>
      </c>
      <c r="BO54">
        <v>13.448</v>
      </c>
      <c r="BP54">
        <v>13.897</v>
      </c>
      <c r="BQ54">
        <v>163.62899999999999</v>
      </c>
      <c r="BR54">
        <v>744</v>
      </c>
      <c r="BS54">
        <v>672</v>
      </c>
      <c r="BT54">
        <v>744</v>
      </c>
      <c r="BU54">
        <v>720</v>
      </c>
      <c r="BV54">
        <v>744</v>
      </c>
      <c r="BW54">
        <v>720</v>
      </c>
      <c r="BX54">
        <v>744</v>
      </c>
      <c r="BY54">
        <v>744</v>
      </c>
      <c r="BZ54">
        <v>720</v>
      </c>
      <c r="CA54">
        <v>744</v>
      </c>
      <c r="CB54">
        <v>720</v>
      </c>
      <c r="CC54">
        <v>744</v>
      </c>
      <c r="CD54">
        <v>8760</v>
      </c>
      <c r="CE54">
        <v>165</v>
      </c>
      <c r="CF54" t="s">
        <v>328</v>
      </c>
      <c r="CG54" t="s">
        <v>328</v>
      </c>
      <c r="CH54">
        <v>370000</v>
      </c>
      <c r="CI54">
        <v>40101</v>
      </c>
      <c r="CJ54" t="s">
        <v>311</v>
      </c>
      <c r="CK54" t="s">
        <v>311</v>
      </c>
      <c r="CL54" t="s">
        <v>311</v>
      </c>
      <c r="CM54" t="s">
        <v>311</v>
      </c>
      <c r="CN54" t="s">
        <v>311</v>
      </c>
      <c r="CO54" t="s">
        <v>311</v>
      </c>
      <c r="CP54" t="s">
        <v>311</v>
      </c>
      <c r="CQ54" t="s">
        <v>311</v>
      </c>
      <c r="CR54" t="s">
        <v>311</v>
      </c>
      <c r="CS54" t="s">
        <v>311</v>
      </c>
      <c r="CT54" t="s">
        <v>311</v>
      </c>
      <c r="CU54" t="s">
        <v>311</v>
      </c>
      <c r="CV54">
        <v>163.62899999999999</v>
      </c>
      <c r="CW54" t="s">
        <v>311</v>
      </c>
      <c r="CX54" t="s">
        <v>311</v>
      </c>
      <c r="CY54" t="s">
        <v>311</v>
      </c>
      <c r="CZ54" t="s">
        <v>311</v>
      </c>
      <c r="DA54">
        <v>41.136000000000003</v>
      </c>
      <c r="DB54" t="s">
        <v>311</v>
      </c>
      <c r="DC54" t="s">
        <v>311</v>
      </c>
      <c r="DD54">
        <v>122.49299999999999</v>
      </c>
      <c r="DE54">
        <v>2</v>
      </c>
      <c r="DF54">
        <v>19.8</v>
      </c>
      <c r="DG54">
        <v>1.8</v>
      </c>
      <c r="DH54">
        <v>310</v>
      </c>
      <c r="DI54">
        <v>0.9</v>
      </c>
      <c r="DJ54">
        <v>11.69</v>
      </c>
      <c r="DK54">
        <v>3.03</v>
      </c>
      <c r="DL54">
        <v>105</v>
      </c>
      <c r="DM54">
        <v>264</v>
      </c>
      <c r="DN54">
        <v>137</v>
      </c>
      <c r="DO54">
        <v>290</v>
      </c>
      <c r="DP54">
        <v>17.399999999999999</v>
      </c>
      <c r="DQ54">
        <v>21.1</v>
      </c>
      <c r="DR54">
        <v>4.3</v>
      </c>
      <c r="DS54">
        <v>0</v>
      </c>
      <c r="DT54">
        <v>0</v>
      </c>
    </row>
    <row r="55" spans="1:132" x14ac:dyDescent="0.25">
      <c r="A55">
        <v>53</v>
      </c>
      <c r="B55" t="s">
        <v>298</v>
      </c>
      <c r="C55">
        <v>333</v>
      </c>
      <c r="D55">
        <v>11889</v>
      </c>
      <c r="E55">
        <v>2014</v>
      </c>
      <c r="F55">
        <v>517021</v>
      </c>
      <c r="G55" t="str">
        <f>IF(ISERROR(VLOOKUP(F55,#REF!,1,FALSE)),"NOVE","")</f>
        <v>NOVE</v>
      </c>
      <c r="H55" t="s">
        <v>299</v>
      </c>
      <c r="I55" t="s">
        <v>300</v>
      </c>
      <c r="J55" t="s">
        <v>47</v>
      </c>
      <c r="K55" t="s">
        <v>301</v>
      </c>
      <c r="L55">
        <v>842362</v>
      </c>
      <c r="M55">
        <v>842362</v>
      </c>
      <c r="N55" t="s">
        <v>524</v>
      </c>
      <c r="O55">
        <v>777161</v>
      </c>
      <c r="P55" t="s">
        <v>524</v>
      </c>
      <c r="Q55">
        <v>596949</v>
      </c>
      <c r="R55" t="s">
        <v>390</v>
      </c>
      <c r="S55" t="s">
        <v>391</v>
      </c>
      <c r="T55" t="s">
        <v>320</v>
      </c>
      <c r="U55" t="s">
        <v>321</v>
      </c>
      <c r="V55">
        <v>6550</v>
      </c>
      <c r="W55" t="s">
        <v>494</v>
      </c>
      <c r="X55" t="s">
        <v>525</v>
      </c>
      <c r="Y55" s="49">
        <v>38643</v>
      </c>
      <c r="Z55" s="49">
        <v>44926</v>
      </c>
      <c r="AA55">
        <v>50</v>
      </c>
      <c r="AB55" t="s">
        <v>311</v>
      </c>
      <c r="AC55">
        <v>3.6</v>
      </c>
      <c r="AD55" t="s">
        <v>526</v>
      </c>
      <c r="AE55">
        <v>0.55000000000000004</v>
      </c>
      <c r="AF55" t="s">
        <v>338</v>
      </c>
      <c r="AG55" t="s">
        <v>311</v>
      </c>
      <c r="AH55" t="s">
        <v>523</v>
      </c>
      <c r="AI55">
        <v>4175900</v>
      </c>
      <c r="AJ55">
        <v>110</v>
      </c>
      <c r="AK55" t="s">
        <v>311</v>
      </c>
      <c r="AL55" t="s">
        <v>313</v>
      </c>
      <c r="AM55" t="s">
        <v>313</v>
      </c>
      <c r="AN55" t="s">
        <v>313</v>
      </c>
      <c r="AO55" t="s">
        <v>313</v>
      </c>
      <c r="AP55" t="s">
        <v>311</v>
      </c>
      <c r="AQ55" t="s">
        <v>311</v>
      </c>
      <c r="AR55" t="s">
        <v>311</v>
      </c>
      <c r="AS55" t="s">
        <v>311</v>
      </c>
      <c r="AT55" t="s">
        <v>311</v>
      </c>
      <c r="AU55" t="s">
        <v>311</v>
      </c>
      <c r="AV55" t="s">
        <v>340</v>
      </c>
      <c r="AW55" t="s">
        <v>340</v>
      </c>
      <c r="AX55" t="s">
        <v>341</v>
      </c>
      <c r="AY55">
        <v>338</v>
      </c>
      <c r="AZ55">
        <v>-640420</v>
      </c>
      <c r="BA55">
        <v>-1119663</v>
      </c>
      <c r="BB55" t="s">
        <v>311</v>
      </c>
      <c r="BC55" t="s">
        <v>311</v>
      </c>
      <c r="BD55" t="s">
        <v>311</v>
      </c>
      <c r="BE55">
        <v>3.55</v>
      </c>
      <c r="BF55">
        <v>2.2989999999999999</v>
      </c>
      <c r="BG55">
        <v>2.6240000000000001</v>
      </c>
      <c r="BH55">
        <v>2.544</v>
      </c>
      <c r="BI55">
        <v>4.9989999999999997</v>
      </c>
      <c r="BJ55">
        <v>3.8159999999999998</v>
      </c>
      <c r="BK55">
        <v>5.2089999999999996</v>
      </c>
      <c r="BL55">
        <v>4.4089999999999998</v>
      </c>
      <c r="BM55">
        <v>3.718</v>
      </c>
      <c r="BN55">
        <v>3.0819999999999999</v>
      </c>
      <c r="BO55">
        <v>2.9239999999999999</v>
      </c>
      <c r="BP55">
        <v>2.8210000000000002</v>
      </c>
      <c r="BQ55">
        <v>41.994999999999997</v>
      </c>
      <c r="BR55">
        <v>744</v>
      </c>
      <c r="BS55">
        <v>672</v>
      </c>
      <c r="BT55">
        <v>744</v>
      </c>
      <c r="BU55">
        <v>720</v>
      </c>
      <c r="BV55">
        <v>744</v>
      </c>
      <c r="BW55">
        <v>720</v>
      </c>
      <c r="BX55">
        <v>744</v>
      </c>
      <c r="BY55">
        <v>744</v>
      </c>
      <c r="BZ55">
        <v>720</v>
      </c>
      <c r="CA55">
        <v>744</v>
      </c>
      <c r="CB55">
        <v>720</v>
      </c>
      <c r="CC55">
        <v>744</v>
      </c>
      <c r="CD55">
        <v>8760</v>
      </c>
      <c r="CE55">
        <v>36.5</v>
      </c>
      <c r="CF55" t="s">
        <v>328</v>
      </c>
      <c r="CG55" t="s">
        <v>328</v>
      </c>
      <c r="CH55">
        <v>370000</v>
      </c>
      <c r="CI55">
        <v>40101</v>
      </c>
      <c r="CJ55" t="s">
        <v>311</v>
      </c>
      <c r="CK55" t="s">
        <v>311</v>
      </c>
      <c r="CL55" t="s">
        <v>311</v>
      </c>
      <c r="CM55" t="s">
        <v>311</v>
      </c>
      <c r="CN55" t="s">
        <v>311</v>
      </c>
      <c r="CO55" t="s">
        <v>311</v>
      </c>
      <c r="CP55" t="s">
        <v>311</v>
      </c>
      <c r="CQ55" t="s">
        <v>311</v>
      </c>
      <c r="CR55" t="s">
        <v>311</v>
      </c>
      <c r="CS55" t="s">
        <v>311</v>
      </c>
      <c r="CT55" t="s">
        <v>311</v>
      </c>
      <c r="CU55" t="s">
        <v>311</v>
      </c>
      <c r="CV55">
        <v>41.994999999999997</v>
      </c>
      <c r="CW55" t="s">
        <v>311</v>
      </c>
      <c r="CX55" t="s">
        <v>311</v>
      </c>
      <c r="CY55" t="s">
        <v>311</v>
      </c>
      <c r="CZ55" t="s">
        <v>311</v>
      </c>
      <c r="DA55">
        <v>11.432</v>
      </c>
      <c r="DB55" t="s">
        <v>311</v>
      </c>
      <c r="DC55" t="s">
        <v>311</v>
      </c>
      <c r="DD55">
        <v>30.562999999999999</v>
      </c>
      <c r="DE55">
        <v>14.11</v>
      </c>
      <c r="DF55">
        <v>64.75</v>
      </c>
      <c r="DG55">
        <v>14.16</v>
      </c>
      <c r="DH55" t="s">
        <v>311</v>
      </c>
      <c r="DI55">
        <v>21.5</v>
      </c>
      <c r="DJ55" t="s">
        <v>311</v>
      </c>
      <c r="DK55">
        <v>2.4750000000000001</v>
      </c>
      <c r="DL55">
        <v>163.75</v>
      </c>
      <c r="DM55">
        <v>402.5</v>
      </c>
      <c r="DN55">
        <v>190</v>
      </c>
      <c r="DO55" t="s">
        <v>311</v>
      </c>
      <c r="DP55">
        <v>61.75</v>
      </c>
      <c r="DQ55" t="s">
        <v>311</v>
      </c>
      <c r="DR55">
        <v>9.375</v>
      </c>
      <c r="DS55">
        <v>0</v>
      </c>
      <c r="DT55">
        <v>0</v>
      </c>
    </row>
    <row r="56" spans="1:132" x14ac:dyDescent="0.25">
      <c r="A56">
        <v>54</v>
      </c>
      <c r="B56" t="s">
        <v>298</v>
      </c>
      <c r="C56">
        <v>157</v>
      </c>
      <c r="D56">
        <v>260</v>
      </c>
      <c r="E56">
        <v>2014</v>
      </c>
      <c r="F56">
        <v>514381</v>
      </c>
      <c r="G56" t="str">
        <f>IF(ISERROR(VLOOKUP(F56,#REF!,1,FALSE)),"NOVE","")</f>
        <v>NOVE</v>
      </c>
      <c r="H56" t="s">
        <v>299</v>
      </c>
      <c r="I56" t="s">
        <v>300</v>
      </c>
      <c r="J56" t="s">
        <v>31</v>
      </c>
      <c r="K56" t="s">
        <v>301</v>
      </c>
      <c r="L56">
        <v>43383513</v>
      </c>
      <c r="M56">
        <v>49455842</v>
      </c>
      <c r="N56" t="s">
        <v>527</v>
      </c>
      <c r="O56">
        <v>656682</v>
      </c>
      <c r="P56" t="s">
        <v>527</v>
      </c>
      <c r="Q56">
        <v>595756</v>
      </c>
      <c r="R56" t="s">
        <v>390</v>
      </c>
      <c r="S56" t="s">
        <v>391</v>
      </c>
      <c r="T56" t="s">
        <v>320</v>
      </c>
      <c r="U56" t="s">
        <v>321</v>
      </c>
      <c r="V56">
        <v>6550</v>
      </c>
      <c r="W56" t="s">
        <v>494</v>
      </c>
      <c r="X56" t="s">
        <v>528</v>
      </c>
      <c r="Y56" s="49">
        <v>40487</v>
      </c>
      <c r="Z56" s="49">
        <v>42369</v>
      </c>
      <c r="AA56">
        <v>98</v>
      </c>
      <c r="AB56">
        <v>9.8000000000000007</v>
      </c>
      <c r="AC56">
        <v>3.8</v>
      </c>
      <c r="AD56" t="s">
        <v>352</v>
      </c>
      <c r="AE56">
        <v>86.44</v>
      </c>
      <c r="AF56" t="s">
        <v>338</v>
      </c>
      <c r="AG56" t="s">
        <v>311</v>
      </c>
      <c r="AH56" t="s">
        <v>518</v>
      </c>
      <c r="AI56">
        <v>4176100</v>
      </c>
      <c r="AJ56">
        <v>480</v>
      </c>
      <c r="AK56" t="s">
        <v>311</v>
      </c>
      <c r="AL56" t="s">
        <v>313</v>
      </c>
      <c r="AM56" t="s">
        <v>313</v>
      </c>
      <c r="AN56" t="s">
        <v>313</v>
      </c>
      <c r="AO56" t="s">
        <v>313</v>
      </c>
      <c r="AP56" t="s">
        <v>311</v>
      </c>
      <c r="AQ56" t="s">
        <v>311</v>
      </c>
      <c r="AR56" t="s">
        <v>311</v>
      </c>
      <c r="AS56" t="s">
        <v>311</v>
      </c>
      <c r="AT56" t="s">
        <v>311</v>
      </c>
      <c r="AU56" t="s">
        <v>311</v>
      </c>
      <c r="AV56" t="s">
        <v>340</v>
      </c>
      <c r="AW56" t="s">
        <v>340</v>
      </c>
      <c r="AX56" t="s">
        <v>314</v>
      </c>
      <c r="AY56">
        <v>546</v>
      </c>
      <c r="AZ56">
        <v>-637779</v>
      </c>
      <c r="BA56">
        <v>-1119512</v>
      </c>
      <c r="BB56" t="s">
        <v>311</v>
      </c>
      <c r="BC56" t="s">
        <v>311</v>
      </c>
      <c r="BD56" t="s">
        <v>311</v>
      </c>
      <c r="BE56">
        <v>8.1270000000000007</v>
      </c>
      <c r="BF56">
        <v>7.34</v>
      </c>
      <c r="BG56">
        <v>8.1270000000000007</v>
      </c>
      <c r="BH56">
        <v>7.8639999999999999</v>
      </c>
      <c r="BI56">
        <v>8.1259999999999994</v>
      </c>
      <c r="BJ56">
        <v>7.8639999999999999</v>
      </c>
      <c r="BK56">
        <v>8.1259999999999994</v>
      </c>
      <c r="BL56">
        <v>8.1259999999999994</v>
      </c>
      <c r="BM56">
        <v>7.8639999999999999</v>
      </c>
      <c r="BN56">
        <v>8.1259999999999994</v>
      </c>
      <c r="BO56">
        <v>7.8639999999999999</v>
      </c>
      <c r="BP56">
        <v>8.1259999999999994</v>
      </c>
      <c r="BQ56">
        <v>95.68</v>
      </c>
      <c r="BR56">
        <v>744</v>
      </c>
      <c r="BS56">
        <v>672</v>
      </c>
      <c r="BT56">
        <v>744</v>
      </c>
      <c r="BU56">
        <v>720</v>
      </c>
      <c r="BV56">
        <v>744</v>
      </c>
      <c r="BW56">
        <v>720</v>
      </c>
      <c r="BX56">
        <v>744</v>
      </c>
      <c r="BY56">
        <v>744</v>
      </c>
      <c r="BZ56">
        <v>720</v>
      </c>
      <c r="CA56">
        <v>744</v>
      </c>
      <c r="CB56">
        <v>720</v>
      </c>
      <c r="CC56">
        <v>744</v>
      </c>
      <c r="CD56">
        <v>8760</v>
      </c>
      <c r="CE56">
        <v>95</v>
      </c>
      <c r="CF56" t="s">
        <v>328</v>
      </c>
      <c r="CG56" t="s">
        <v>328</v>
      </c>
      <c r="CH56">
        <v>370000</v>
      </c>
      <c r="CI56">
        <v>40101</v>
      </c>
      <c r="CJ56" t="s">
        <v>311</v>
      </c>
      <c r="CK56" t="s">
        <v>311</v>
      </c>
      <c r="CL56" t="s">
        <v>311</v>
      </c>
      <c r="CM56" t="s">
        <v>311</v>
      </c>
      <c r="CN56" t="s">
        <v>311</v>
      </c>
      <c r="CO56" t="s">
        <v>311</v>
      </c>
      <c r="CP56" t="s">
        <v>311</v>
      </c>
      <c r="CQ56" t="s">
        <v>311</v>
      </c>
      <c r="CR56" t="s">
        <v>311</v>
      </c>
      <c r="CS56" t="s">
        <v>311</v>
      </c>
      <c r="CT56" t="s">
        <v>311</v>
      </c>
      <c r="CU56" t="s">
        <v>311</v>
      </c>
      <c r="CV56">
        <v>95.68</v>
      </c>
      <c r="CW56" t="s">
        <v>311</v>
      </c>
      <c r="CX56" t="s">
        <v>311</v>
      </c>
      <c r="CY56" t="s">
        <v>311</v>
      </c>
      <c r="CZ56" t="s">
        <v>311</v>
      </c>
      <c r="DA56">
        <v>14.327</v>
      </c>
      <c r="DB56" t="s">
        <v>311</v>
      </c>
      <c r="DC56" t="s">
        <v>311</v>
      </c>
      <c r="DD56">
        <v>81.352999999999994</v>
      </c>
      <c r="DE56">
        <v>3.6</v>
      </c>
      <c r="DF56">
        <v>24.5</v>
      </c>
      <c r="DG56">
        <v>6.3</v>
      </c>
      <c r="DH56">
        <v>220</v>
      </c>
      <c r="DI56">
        <v>1.1000000000000001</v>
      </c>
      <c r="DJ56">
        <v>18.489999999999998</v>
      </c>
      <c r="DK56">
        <v>1.66</v>
      </c>
      <c r="DL56">
        <v>70</v>
      </c>
      <c r="DM56">
        <v>169</v>
      </c>
      <c r="DN56">
        <v>59</v>
      </c>
      <c r="DO56">
        <v>270</v>
      </c>
      <c r="DP56">
        <v>11.5</v>
      </c>
      <c r="DQ56">
        <v>16.899999999999999</v>
      </c>
      <c r="DR56">
        <v>2.2999999999999998</v>
      </c>
      <c r="DS56">
        <v>0</v>
      </c>
      <c r="DT56">
        <v>0</v>
      </c>
    </row>
    <row r="57" spans="1:132" x14ac:dyDescent="0.25">
      <c r="A57">
        <v>55</v>
      </c>
      <c r="B57" t="s">
        <v>298</v>
      </c>
      <c r="C57">
        <v>509</v>
      </c>
      <c r="D57">
        <v>15053</v>
      </c>
      <c r="E57">
        <v>2014</v>
      </c>
      <c r="F57">
        <v>519481</v>
      </c>
      <c r="G57" t="str">
        <f>IF(ISERROR(VLOOKUP(F57,#REF!,1,FALSE)),"NOVE","")</f>
        <v>NOVE</v>
      </c>
      <c r="H57" t="s">
        <v>299</v>
      </c>
      <c r="I57" t="s">
        <v>300</v>
      </c>
      <c r="J57" t="s">
        <v>61</v>
      </c>
      <c r="K57" t="s">
        <v>301</v>
      </c>
      <c r="L57">
        <v>600512</v>
      </c>
      <c r="M57">
        <v>600512</v>
      </c>
      <c r="N57" t="s">
        <v>529</v>
      </c>
      <c r="O57">
        <v>692298</v>
      </c>
      <c r="P57" t="s">
        <v>529</v>
      </c>
      <c r="Q57">
        <v>596108</v>
      </c>
      <c r="R57" t="s">
        <v>390</v>
      </c>
      <c r="S57" t="s">
        <v>391</v>
      </c>
      <c r="T57" t="s">
        <v>320</v>
      </c>
      <c r="U57" t="s">
        <v>321</v>
      </c>
      <c r="V57">
        <v>6550</v>
      </c>
      <c r="W57" t="s">
        <v>494</v>
      </c>
      <c r="X57" t="s">
        <v>530</v>
      </c>
      <c r="Y57" s="49">
        <v>40021</v>
      </c>
      <c r="Z57" s="49">
        <v>43677</v>
      </c>
      <c r="AA57">
        <v>28</v>
      </c>
      <c r="AB57">
        <v>3.5</v>
      </c>
      <c r="AC57">
        <v>3</v>
      </c>
      <c r="AD57" t="s">
        <v>352</v>
      </c>
      <c r="AE57">
        <v>98.34</v>
      </c>
      <c r="AF57" t="s">
        <v>310</v>
      </c>
      <c r="AG57" t="s">
        <v>311</v>
      </c>
      <c r="AH57" t="s">
        <v>523</v>
      </c>
      <c r="AI57">
        <v>4175900</v>
      </c>
      <c r="AJ57">
        <v>230</v>
      </c>
      <c r="AK57" t="s">
        <v>311</v>
      </c>
      <c r="AL57" t="s">
        <v>313</v>
      </c>
      <c r="AM57" t="s">
        <v>313</v>
      </c>
      <c r="AN57" t="s">
        <v>313</v>
      </c>
      <c r="AO57" t="s">
        <v>313</v>
      </c>
      <c r="AP57" t="s">
        <v>311</v>
      </c>
      <c r="AQ57" t="s">
        <v>311</v>
      </c>
      <c r="AR57" t="s">
        <v>311</v>
      </c>
      <c r="AS57" t="s">
        <v>311</v>
      </c>
      <c r="AT57" t="s">
        <v>311</v>
      </c>
      <c r="AU57" t="s">
        <v>311</v>
      </c>
      <c r="AV57" t="s">
        <v>313</v>
      </c>
      <c r="AW57" t="s">
        <v>313</v>
      </c>
      <c r="AX57" t="s">
        <v>314</v>
      </c>
      <c r="AY57">
        <v>200</v>
      </c>
      <c r="AZ57">
        <v>-647626</v>
      </c>
      <c r="BA57">
        <v>-1117575</v>
      </c>
      <c r="BB57" t="s">
        <v>311</v>
      </c>
      <c r="BC57" t="s">
        <v>311</v>
      </c>
      <c r="BD57" t="s">
        <v>311</v>
      </c>
      <c r="BE57">
        <v>1.6990000000000001</v>
      </c>
      <c r="BF57">
        <v>1.5349999999999999</v>
      </c>
      <c r="BG57">
        <v>1.6990000000000001</v>
      </c>
      <c r="BH57">
        <v>1.6439999999999999</v>
      </c>
      <c r="BI57">
        <v>1.6990000000000001</v>
      </c>
      <c r="BJ57">
        <v>1.6439999999999999</v>
      </c>
      <c r="BK57">
        <v>1.6990000000000001</v>
      </c>
      <c r="BL57">
        <v>1.6990000000000001</v>
      </c>
      <c r="BM57">
        <v>1.643</v>
      </c>
      <c r="BN57">
        <v>1.698</v>
      </c>
      <c r="BO57">
        <v>1.643</v>
      </c>
      <c r="BP57">
        <v>1.698</v>
      </c>
      <c r="BQ57">
        <v>20</v>
      </c>
      <c r="BR57">
        <v>744</v>
      </c>
      <c r="BS57">
        <v>672</v>
      </c>
      <c r="BT57">
        <v>744</v>
      </c>
      <c r="BU57">
        <v>720</v>
      </c>
      <c r="BV57">
        <v>744</v>
      </c>
      <c r="BW57">
        <v>720</v>
      </c>
      <c r="BX57">
        <v>744</v>
      </c>
      <c r="BY57">
        <v>744</v>
      </c>
      <c r="BZ57">
        <v>720</v>
      </c>
      <c r="CA57">
        <v>744</v>
      </c>
      <c r="CB57">
        <v>720</v>
      </c>
      <c r="CC57">
        <v>744</v>
      </c>
      <c r="CD57">
        <v>8760</v>
      </c>
      <c r="CE57">
        <v>20</v>
      </c>
      <c r="CF57" t="s">
        <v>315</v>
      </c>
      <c r="CG57" t="s">
        <v>328</v>
      </c>
      <c r="CH57">
        <v>370000</v>
      </c>
      <c r="CI57">
        <v>40101</v>
      </c>
      <c r="CJ57" t="s">
        <v>311</v>
      </c>
      <c r="CK57" t="s">
        <v>311</v>
      </c>
      <c r="CL57" t="s">
        <v>311</v>
      </c>
      <c r="CM57" t="s">
        <v>311</v>
      </c>
      <c r="CN57" t="s">
        <v>311</v>
      </c>
      <c r="CO57" t="s">
        <v>311</v>
      </c>
      <c r="CP57" t="s">
        <v>311</v>
      </c>
      <c r="CQ57" t="s">
        <v>311</v>
      </c>
      <c r="CR57" t="s">
        <v>311</v>
      </c>
      <c r="CS57" t="s">
        <v>311</v>
      </c>
      <c r="CT57" t="s">
        <v>311</v>
      </c>
      <c r="CU57" t="s">
        <v>311</v>
      </c>
      <c r="CV57">
        <v>20</v>
      </c>
      <c r="CW57" t="s">
        <v>311</v>
      </c>
      <c r="CX57" t="s">
        <v>311</v>
      </c>
      <c r="CY57" t="s">
        <v>311</v>
      </c>
      <c r="CZ57" t="s">
        <v>311</v>
      </c>
      <c r="DA57">
        <v>6.7</v>
      </c>
      <c r="DB57" t="s">
        <v>311</v>
      </c>
      <c r="DC57" t="s">
        <v>311</v>
      </c>
      <c r="DD57">
        <v>13.3</v>
      </c>
      <c r="DE57">
        <v>37</v>
      </c>
      <c r="DF57">
        <v>161</v>
      </c>
      <c r="DG57">
        <v>39.5</v>
      </c>
      <c r="DH57" t="s">
        <v>311</v>
      </c>
      <c r="DI57">
        <v>8</v>
      </c>
      <c r="DJ57" t="s">
        <v>311</v>
      </c>
      <c r="DK57">
        <v>2</v>
      </c>
      <c r="DL57">
        <v>37</v>
      </c>
      <c r="DM57">
        <v>161</v>
      </c>
      <c r="DN57">
        <v>39.5</v>
      </c>
      <c r="DO57" t="s">
        <v>311</v>
      </c>
      <c r="DP57" t="s">
        <v>311</v>
      </c>
      <c r="DQ57" t="s">
        <v>311</v>
      </c>
      <c r="DR57" t="s">
        <v>311</v>
      </c>
      <c r="DS57">
        <v>0</v>
      </c>
      <c r="DT57">
        <v>0</v>
      </c>
    </row>
  </sheetData>
  <autoFilter ref="A1:DT57"/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E14"/>
  <sheetViews>
    <sheetView workbookViewId="0">
      <selection activeCell="E1" sqref="E1"/>
    </sheetView>
  </sheetViews>
  <sheetFormatPr defaultRowHeight="15" x14ac:dyDescent="0.25"/>
  <sheetData>
    <row r="1" spans="1:5" x14ac:dyDescent="0.25">
      <c r="A1" s="1" t="s">
        <v>74</v>
      </c>
      <c r="B1" s="1" t="s">
        <v>70</v>
      </c>
      <c r="C1" s="1" t="s">
        <v>71</v>
      </c>
      <c r="D1" s="1" t="s">
        <v>4</v>
      </c>
      <c r="E1" s="9" t="s">
        <v>72</v>
      </c>
    </row>
    <row r="2" spans="1:5" x14ac:dyDescent="0.25">
      <c r="A2" s="2" t="s">
        <v>30</v>
      </c>
      <c r="B2" s="3">
        <v>24242.252638475027</v>
      </c>
      <c r="C2" s="3">
        <v>1806.285490709904</v>
      </c>
      <c r="D2" s="3">
        <v>56232.519355521486</v>
      </c>
      <c r="E2" s="3">
        <v>1164.5788032208593</v>
      </c>
    </row>
    <row r="3" spans="1:5" x14ac:dyDescent="0.25">
      <c r="A3" s="2" t="s">
        <v>19</v>
      </c>
      <c r="B3" s="3">
        <v>22182.844795793164</v>
      </c>
      <c r="C3" s="3">
        <v>2019.6321381244525</v>
      </c>
      <c r="D3" s="3">
        <v>17514.514771603859</v>
      </c>
      <c r="E3" s="3">
        <v>754.878897528484</v>
      </c>
    </row>
    <row r="4" spans="1:5" x14ac:dyDescent="0.25">
      <c r="A4" s="2" t="s">
        <v>50</v>
      </c>
      <c r="B4" s="3">
        <v>7875.7908358895702</v>
      </c>
      <c r="C4" s="3">
        <v>336.03374233128829</v>
      </c>
      <c r="D4" s="3">
        <v>14407.446702453988</v>
      </c>
      <c r="E4" s="3">
        <v>182.71834739263804</v>
      </c>
    </row>
    <row r="5" spans="1:5" x14ac:dyDescent="0.25">
      <c r="A5" s="2" t="s">
        <v>13</v>
      </c>
      <c r="B5" s="3">
        <v>63693.579136722183</v>
      </c>
      <c r="C5" s="3">
        <v>3057.2917985626646</v>
      </c>
      <c r="D5" s="3">
        <v>112865.0222302717</v>
      </c>
      <c r="E5" s="3">
        <v>3082.7692302173541</v>
      </c>
    </row>
    <row r="6" spans="1:5" x14ac:dyDescent="0.25">
      <c r="A6" s="2" t="s">
        <v>15</v>
      </c>
      <c r="B6" s="3">
        <v>59570.832609991252</v>
      </c>
      <c r="C6" s="3">
        <v>4318.8853642243657</v>
      </c>
      <c r="D6" s="3">
        <v>164117.64384052588</v>
      </c>
      <c r="E6" s="3">
        <v>2814.7218408220861</v>
      </c>
    </row>
    <row r="7" spans="1:5" x14ac:dyDescent="0.25">
      <c r="A7" s="2" t="s">
        <v>17</v>
      </c>
      <c r="B7" s="3">
        <v>63678.76926165646</v>
      </c>
      <c r="C7" s="3">
        <v>2266.5324652453987</v>
      </c>
      <c r="D7" s="3">
        <v>55907.800809386506</v>
      </c>
      <c r="E7" s="3">
        <v>4360.3767426625773</v>
      </c>
    </row>
    <row r="8" spans="1:5" x14ac:dyDescent="0.25">
      <c r="A8" s="2" t="s">
        <v>38</v>
      </c>
      <c r="B8" s="3">
        <v>6295.1043829097289</v>
      </c>
      <c r="C8" s="3">
        <v>242.11939934268187</v>
      </c>
      <c r="D8" s="3">
        <v>13558.686363190185</v>
      </c>
      <c r="E8" s="3">
        <v>581.0865584224365</v>
      </c>
    </row>
    <row r="9" spans="1:5" x14ac:dyDescent="0.25">
      <c r="A9" s="2" t="s">
        <v>7</v>
      </c>
      <c r="B9" s="3">
        <v>68461.347257449612</v>
      </c>
      <c r="C9" s="3">
        <v>2436.7598176380375</v>
      </c>
      <c r="D9" s="3">
        <v>60106.742168404911</v>
      </c>
      <c r="E9" s="3">
        <v>4687.8617444084139</v>
      </c>
    </row>
    <row r="10" spans="1:5" x14ac:dyDescent="0.25">
      <c r="A10" s="2" t="s">
        <v>73</v>
      </c>
      <c r="B10" s="3">
        <v>2026.9629118317271</v>
      </c>
      <c r="C10" s="3">
        <v>247.73991144609997</v>
      </c>
      <c r="D10" s="3">
        <v>10059.741858720423</v>
      </c>
      <c r="E10" s="3">
        <v>201.94556417879056</v>
      </c>
    </row>
    <row r="11" spans="1:5" x14ac:dyDescent="0.25">
      <c r="A11" s="2" t="s">
        <v>24</v>
      </c>
      <c r="B11" s="3">
        <v>3941.1416696319029</v>
      </c>
      <c r="C11" s="3">
        <v>225.20809540753731</v>
      </c>
      <c r="D11" s="3">
        <v>25317.143392063987</v>
      </c>
      <c r="E11" s="3">
        <v>677.50102035100804</v>
      </c>
    </row>
    <row r="12" spans="1:5" x14ac:dyDescent="0.25">
      <c r="A12" s="2" t="s">
        <v>32</v>
      </c>
      <c r="B12" s="3">
        <v>13209.516198773008</v>
      </c>
      <c r="C12" s="3">
        <v>254.02915766871172</v>
      </c>
      <c r="D12" s="3">
        <v>12244.205399631906</v>
      </c>
      <c r="E12" s="3">
        <v>1077.0836285153375</v>
      </c>
    </row>
    <row r="13" spans="1:5" x14ac:dyDescent="0.25">
      <c r="A13" s="2" t="s">
        <v>34</v>
      </c>
      <c r="B13" s="3">
        <v>8768.0027700262945</v>
      </c>
      <c r="C13" s="3">
        <v>79.709116091148132</v>
      </c>
      <c r="D13" s="3">
        <v>37662.557353067488</v>
      </c>
      <c r="E13" s="3">
        <v>1574.2550428001757</v>
      </c>
    </row>
    <row r="14" spans="1:5" x14ac:dyDescent="0.25">
      <c r="A14" s="2" t="s">
        <v>5</v>
      </c>
      <c r="B14" s="3">
        <v>207916.84800000003</v>
      </c>
      <c r="C14" s="3">
        <v>15867.338399999997</v>
      </c>
      <c r="D14" s="3">
        <v>490793.19120000012</v>
      </c>
      <c r="E14" s="3">
        <v>17672.932080000002</v>
      </c>
    </row>
  </sheetData>
  <phoneticPr fontId="3" type="noConversion"/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"/>
  <dimension ref="A1:F43"/>
  <sheetViews>
    <sheetView workbookViewId="0">
      <selection activeCell="M3" sqref="M3"/>
    </sheetView>
  </sheetViews>
  <sheetFormatPr defaultRowHeight="15" x14ac:dyDescent="0.25"/>
  <cols>
    <col min="2" max="2" width="18.5703125" bestFit="1" customWidth="1"/>
  </cols>
  <sheetData>
    <row r="1" spans="1:6" x14ac:dyDescent="0.25">
      <c r="A1" s="11" t="s">
        <v>1</v>
      </c>
      <c r="B1" s="11" t="s">
        <v>2</v>
      </c>
      <c r="C1" s="11" t="s">
        <v>105</v>
      </c>
      <c r="D1" s="11" t="s">
        <v>71</v>
      </c>
      <c r="E1" s="11" t="s">
        <v>3</v>
      </c>
      <c r="F1" s="11" t="s">
        <v>97</v>
      </c>
    </row>
    <row r="2" spans="1:6" ht="30" x14ac:dyDescent="0.25">
      <c r="A2" s="12">
        <v>511791</v>
      </c>
      <c r="B2" s="13" t="s">
        <v>10</v>
      </c>
      <c r="C2" s="12">
        <v>0</v>
      </c>
      <c r="D2" s="12">
        <v>2212.5536697483062</v>
      </c>
      <c r="E2" s="12">
        <v>1620.9531505905147</v>
      </c>
      <c r="F2" s="12">
        <v>287.07686605033882</v>
      </c>
    </row>
    <row r="3" spans="1:6" ht="45" x14ac:dyDescent="0.25">
      <c r="A3" s="12">
        <v>512022</v>
      </c>
      <c r="B3" s="13" t="s">
        <v>11</v>
      </c>
      <c r="C3" s="12">
        <v>0</v>
      </c>
      <c r="D3" s="12">
        <v>0</v>
      </c>
      <c r="E3" s="12">
        <v>0</v>
      </c>
      <c r="F3" s="12">
        <v>0</v>
      </c>
    </row>
    <row r="4" spans="1:6" ht="45" x14ac:dyDescent="0.25">
      <c r="A4" s="12">
        <v>512091</v>
      </c>
      <c r="B4" s="13" t="s">
        <v>12</v>
      </c>
      <c r="C4" s="12">
        <v>0</v>
      </c>
      <c r="D4" s="12">
        <v>0</v>
      </c>
      <c r="E4" s="12">
        <v>0</v>
      </c>
      <c r="F4" s="12">
        <v>0</v>
      </c>
    </row>
    <row r="5" spans="1:6" ht="45" x14ac:dyDescent="0.25">
      <c r="A5" s="12">
        <v>512111</v>
      </c>
      <c r="B5" s="13" t="s">
        <v>14</v>
      </c>
      <c r="C5" s="12">
        <v>0</v>
      </c>
      <c r="D5" s="12">
        <v>0</v>
      </c>
      <c r="E5" s="12">
        <v>1238.8282453590391</v>
      </c>
      <c r="F5" s="12">
        <v>16.278395446586671</v>
      </c>
    </row>
    <row r="6" spans="1:6" ht="30" x14ac:dyDescent="0.25">
      <c r="A6" s="12">
        <v>513091</v>
      </c>
      <c r="B6" s="13" t="s">
        <v>18</v>
      </c>
      <c r="C6" s="12">
        <v>0</v>
      </c>
      <c r="D6" s="12">
        <v>0</v>
      </c>
      <c r="E6" s="12">
        <v>293.92040469631871</v>
      </c>
      <c r="F6" s="12">
        <v>0</v>
      </c>
    </row>
    <row r="7" spans="1:6" ht="45" x14ac:dyDescent="0.25">
      <c r="A7" s="12">
        <v>513941</v>
      </c>
      <c r="B7" s="13" t="s">
        <v>20</v>
      </c>
      <c r="C7" s="12">
        <v>0</v>
      </c>
      <c r="D7" s="12">
        <v>0</v>
      </c>
      <c r="E7" s="12">
        <v>553.19636297759985</v>
      </c>
      <c r="F7" s="12">
        <v>34.938707504940055</v>
      </c>
    </row>
    <row r="8" spans="1:6" x14ac:dyDescent="0.25">
      <c r="A8" s="12">
        <v>513951</v>
      </c>
      <c r="B8" s="13" t="s">
        <v>21</v>
      </c>
      <c r="C8" s="12">
        <v>1365.856692008972</v>
      </c>
      <c r="D8" s="12">
        <v>1215.9583400192259</v>
      </c>
      <c r="E8" s="12">
        <v>1084.7296718654959</v>
      </c>
      <c r="F8" s="12">
        <v>101.88891705350875</v>
      </c>
    </row>
    <row r="9" spans="1:6" x14ac:dyDescent="0.25">
      <c r="A9" s="12">
        <v>513952</v>
      </c>
      <c r="B9" s="13" t="s">
        <v>22</v>
      </c>
      <c r="C9" s="12">
        <v>107.98739999999999</v>
      </c>
      <c r="D9" s="12">
        <v>57.918709943181852</v>
      </c>
      <c r="E9" s="12">
        <v>44.128540909090901</v>
      </c>
      <c r="F9" s="12">
        <v>11.032135227272725</v>
      </c>
    </row>
    <row r="10" spans="1:6" ht="45" x14ac:dyDescent="0.25">
      <c r="A10" s="12">
        <v>513961</v>
      </c>
      <c r="B10" s="13" t="s">
        <v>23</v>
      </c>
      <c r="C10" s="12">
        <v>1435.1277825988768</v>
      </c>
      <c r="D10" s="12">
        <v>144.77982691841132</v>
      </c>
      <c r="E10" s="12">
        <v>110.30843955688476</v>
      </c>
      <c r="F10" s="12">
        <v>27.577109889221191</v>
      </c>
    </row>
    <row r="11" spans="1:6" ht="45" x14ac:dyDescent="0.25">
      <c r="A11" s="12">
        <v>513971</v>
      </c>
      <c r="B11" s="13" t="s">
        <v>25</v>
      </c>
      <c r="C11" s="12">
        <v>512.55189240951529</v>
      </c>
      <c r="D11" s="12">
        <v>97.766974553988149</v>
      </c>
      <c r="E11" s="12">
        <v>74.489123469705305</v>
      </c>
      <c r="F11" s="12">
        <v>18.622280867426326</v>
      </c>
    </row>
    <row r="12" spans="1:6" ht="45" x14ac:dyDescent="0.25">
      <c r="A12" s="12">
        <v>514002</v>
      </c>
      <c r="B12" s="13" t="s">
        <v>26</v>
      </c>
      <c r="C12" s="12">
        <v>0</v>
      </c>
      <c r="D12" s="12">
        <v>0</v>
      </c>
      <c r="E12" s="12">
        <v>0</v>
      </c>
      <c r="F12" s="12">
        <v>99.148166787242928</v>
      </c>
    </row>
    <row r="13" spans="1:6" ht="30" x14ac:dyDescent="0.25">
      <c r="A13" s="12">
        <v>514021</v>
      </c>
      <c r="B13" s="13" t="s">
        <v>27</v>
      </c>
      <c r="C13" s="12">
        <v>1548.5154119735716</v>
      </c>
      <c r="D13" s="12">
        <v>183.78311037033257</v>
      </c>
      <c r="E13" s="12">
        <v>140.02522694882484</v>
      </c>
      <c r="F13" s="12">
        <v>35.006306737206209</v>
      </c>
    </row>
    <row r="14" spans="1:6" ht="45" x14ac:dyDescent="0.25">
      <c r="A14" s="12">
        <v>514231</v>
      </c>
      <c r="B14" s="13" t="s">
        <v>29</v>
      </c>
      <c r="C14" s="12">
        <v>505.22130000000004</v>
      </c>
      <c r="D14" s="12">
        <v>82.327877982954632</v>
      </c>
      <c r="E14" s="12">
        <v>62.726002272727271</v>
      </c>
      <c r="F14" s="12">
        <v>15.681500568181818</v>
      </c>
    </row>
    <row r="15" spans="1:6" ht="45" x14ac:dyDescent="0.25">
      <c r="A15" s="12">
        <v>514381</v>
      </c>
      <c r="B15" s="13" t="s">
        <v>31</v>
      </c>
      <c r="C15" s="12">
        <v>0</v>
      </c>
      <c r="D15" s="12">
        <v>0</v>
      </c>
      <c r="E15" s="12">
        <v>329.91644290447232</v>
      </c>
      <c r="F15" s="12">
        <v>41.239546424627306</v>
      </c>
    </row>
    <row r="16" spans="1:6" ht="30" x14ac:dyDescent="0.25">
      <c r="A16" s="12">
        <v>514571</v>
      </c>
      <c r="B16" s="13" t="s">
        <v>33</v>
      </c>
      <c r="C16" s="12">
        <v>452.13585573806756</v>
      </c>
      <c r="D16" s="12">
        <v>378.97609270935055</v>
      </c>
      <c r="E16" s="12">
        <v>524.59770682547014</v>
      </c>
      <c r="F16" s="12">
        <v>41.647569494220861</v>
      </c>
    </row>
    <row r="17" spans="1:6" ht="45" x14ac:dyDescent="0.25">
      <c r="A17" s="12">
        <v>515211</v>
      </c>
      <c r="B17" s="13" t="s">
        <v>37</v>
      </c>
      <c r="C17" s="12">
        <v>0</v>
      </c>
      <c r="D17" s="12">
        <v>0</v>
      </c>
      <c r="E17" s="12">
        <v>357.66496899127947</v>
      </c>
      <c r="F17" s="12">
        <v>240.61098178237674</v>
      </c>
    </row>
    <row r="18" spans="1:6" ht="30" x14ac:dyDescent="0.25">
      <c r="A18" s="12">
        <v>515491</v>
      </c>
      <c r="B18" s="13" t="s">
        <v>39</v>
      </c>
      <c r="C18" s="12">
        <v>0</v>
      </c>
      <c r="D18" s="12">
        <v>0</v>
      </c>
      <c r="E18" s="12">
        <v>0</v>
      </c>
      <c r="F18" s="12">
        <v>0</v>
      </c>
    </row>
    <row r="19" spans="1:6" ht="45" x14ac:dyDescent="0.25">
      <c r="A19" s="12">
        <v>515631</v>
      </c>
      <c r="B19" s="13" t="s">
        <v>41</v>
      </c>
      <c r="C19" s="12">
        <v>0</v>
      </c>
      <c r="D19" s="12">
        <v>24.749649586486726</v>
      </c>
      <c r="E19" s="12">
        <v>0</v>
      </c>
      <c r="F19" s="12">
        <v>0</v>
      </c>
    </row>
    <row r="20" spans="1:6" ht="30" x14ac:dyDescent="0.25">
      <c r="A20" s="12">
        <v>515771</v>
      </c>
      <c r="B20" s="13" t="s">
        <v>42</v>
      </c>
      <c r="C20" s="12">
        <v>0</v>
      </c>
      <c r="D20" s="12">
        <v>0</v>
      </c>
      <c r="E20" s="12">
        <v>219.43974438190463</v>
      </c>
      <c r="F20" s="12">
        <v>35.346001404523854</v>
      </c>
    </row>
    <row r="21" spans="1:6" ht="45" x14ac:dyDescent="0.25">
      <c r="A21" s="12">
        <v>516311</v>
      </c>
      <c r="B21" s="13" t="s">
        <v>43</v>
      </c>
      <c r="C21" s="12">
        <v>0</v>
      </c>
      <c r="D21" s="12">
        <v>0</v>
      </c>
      <c r="E21" s="12">
        <v>88.039602775573712</v>
      </c>
      <c r="F21" s="12">
        <v>7.2760000000000034</v>
      </c>
    </row>
    <row r="22" spans="1:6" ht="30" x14ac:dyDescent="0.25">
      <c r="A22" s="12">
        <v>516411</v>
      </c>
      <c r="B22" s="13" t="s">
        <v>44</v>
      </c>
      <c r="C22" s="12">
        <v>623.911475</v>
      </c>
      <c r="D22" s="12">
        <v>89.113653124999999</v>
      </c>
      <c r="E22" s="12">
        <v>67.896116666666671</v>
      </c>
      <c r="F22" s="12">
        <v>16.974029166666668</v>
      </c>
    </row>
    <row r="23" spans="1:6" x14ac:dyDescent="0.25">
      <c r="A23" s="12">
        <v>516502</v>
      </c>
      <c r="B23" s="13" t="s">
        <v>45</v>
      </c>
      <c r="C23" s="12">
        <v>0</v>
      </c>
      <c r="D23" s="12">
        <v>0</v>
      </c>
      <c r="E23" s="12">
        <v>0</v>
      </c>
      <c r="F23" s="12">
        <v>0</v>
      </c>
    </row>
    <row r="24" spans="1:6" x14ac:dyDescent="0.25">
      <c r="A24" s="12">
        <v>516961</v>
      </c>
      <c r="B24" s="13" t="s">
        <v>46</v>
      </c>
      <c r="C24" s="12">
        <v>167.44000701904295</v>
      </c>
      <c r="D24" s="12">
        <v>206.08000526428219</v>
      </c>
      <c r="E24" s="12">
        <v>274.92792845106197</v>
      </c>
      <c r="F24" s="12">
        <v>28.420567161929853</v>
      </c>
    </row>
    <row r="25" spans="1:6" x14ac:dyDescent="0.25">
      <c r="A25" s="12">
        <v>517021</v>
      </c>
      <c r="B25" s="13" t="s">
        <v>47</v>
      </c>
      <c r="C25" s="12">
        <v>0</v>
      </c>
      <c r="D25" s="12">
        <v>0</v>
      </c>
      <c r="E25" s="12">
        <v>0</v>
      </c>
      <c r="F25" s="12">
        <v>0</v>
      </c>
    </row>
    <row r="26" spans="1:6" ht="30" x14ac:dyDescent="0.25">
      <c r="A26" s="12">
        <v>517101</v>
      </c>
      <c r="B26" s="13" t="s">
        <v>48</v>
      </c>
      <c r="C26" s="12">
        <v>395.6459386989593</v>
      </c>
      <c r="D26" s="12">
        <v>126.54489407861458</v>
      </c>
      <c r="E26" s="12">
        <v>96.415157393230089</v>
      </c>
      <c r="F26" s="12">
        <v>24.103789348307522</v>
      </c>
    </row>
    <row r="27" spans="1:6" x14ac:dyDescent="0.25">
      <c r="A27" s="12">
        <v>517501</v>
      </c>
      <c r="B27" s="13" t="s">
        <v>51</v>
      </c>
      <c r="C27" s="12">
        <v>0</v>
      </c>
      <c r="D27" s="12">
        <v>340.44460227272742</v>
      </c>
      <c r="E27" s="12">
        <v>259.38636363636363</v>
      </c>
      <c r="F27" s="12">
        <v>64.846590909090907</v>
      </c>
    </row>
    <row r="28" spans="1:6" ht="45" x14ac:dyDescent="0.25">
      <c r="A28" s="12">
        <v>517661</v>
      </c>
      <c r="B28" s="13" t="s">
        <v>52</v>
      </c>
      <c r="C28" s="12">
        <v>0</v>
      </c>
      <c r="D28" s="12">
        <v>0</v>
      </c>
      <c r="E28" s="12">
        <v>0</v>
      </c>
      <c r="F28" s="12">
        <v>0</v>
      </c>
    </row>
    <row r="29" spans="1:6" x14ac:dyDescent="0.25">
      <c r="A29" s="12">
        <v>517671</v>
      </c>
      <c r="B29" s="13" t="s">
        <v>53</v>
      </c>
      <c r="C29" s="12">
        <v>267.99299999999994</v>
      </c>
      <c r="D29" s="12">
        <v>172.46972614097641</v>
      </c>
      <c r="E29" s="12">
        <v>455.6783333333334</v>
      </c>
      <c r="F29" s="12">
        <v>113.91958333333335</v>
      </c>
    </row>
    <row r="30" spans="1:6" ht="30" x14ac:dyDescent="0.25">
      <c r="A30" s="12">
        <v>518051</v>
      </c>
      <c r="B30" s="13" t="s">
        <v>55</v>
      </c>
      <c r="C30" s="12">
        <v>568.30874706029897</v>
      </c>
      <c r="D30" s="12">
        <v>263.11613735178588</v>
      </c>
      <c r="E30" s="12">
        <v>200.46943798231354</v>
      </c>
      <c r="F30" s="12">
        <v>50.117359495578384</v>
      </c>
    </row>
    <row r="31" spans="1:6" ht="30" x14ac:dyDescent="0.25">
      <c r="A31" s="12">
        <v>519081</v>
      </c>
      <c r="B31" s="13" t="s">
        <v>57</v>
      </c>
      <c r="C31" s="12">
        <v>0</v>
      </c>
      <c r="D31" s="12">
        <v>228.71625000000068</v>
      </c>
      <c r="E31" s="12">
        <v>174.26</v>
      </c>
      <c r="F31" s="12">
        <v>43.564999999999998</v>
      </c>
    </row>
    <row r="32" spans="1:6" x14ac:dyDescent="0.25">
      <c r="A32" s="12">
        <v>519161</v>
      </c>
      <c r="B32" s="13" t="s">
        <v>58</v>
      </c>
      <c r="C32" s="12">
        <v>139.25998992919918</v>
      </c>
      <c r="D32" s="12">
        <v>65.947502517700016</v>
      </c>
      <c r="E32" s="12">
        <v>100.99999999999999</v>
      </c>
      <c r="F32" s="12">
        <v>25.249999999999996</v>
      </c>
    </row>
    <row r="33" spans="1:6" ht="30" x14ac:dyDescent="0.25">
      <c r="A33" s="12">
        <v>519261</v>
      </c>
      <c r="B33" s="13" t="s">
        <v>59</v>
      </c>
      <c r="C33" s="12">
        <v>528.42458987045291</v>
      </c>
      <c r="D33" s="12">
        <v>94.659862902879809</v>
      </c>
      <c r="E33" s="12">
        <v>72.121800306955976</v>
      </c>
      <c r="F33" s="12">
        <v>18.030450076738994</v>
      </c>
    </row>
    <row r="34" spans="1:6" x14ac:dyDescent="0.25">
      <c r="A34" s="12">
        <v>519321</v>
      </c>
      <c r="B34" s="13" t="s">
        <v>60</v>
      </c>
      <c r="C34" s="12">
        <v>0</v>
      </c>
      <c r="D34" s="12">
        <v>0</v>
      </c>
      <c r="E34" s="12">
        <v>0</v>
      </c>
      <c r="F34" s="12">
        <v>0</v>
      </c>
    </row>
    <row r="35" spans="1:6" x14ac:dyDescent="0.25">
      <c r="A35" s="12">
        <v>519481</v>
      </c>
      <c r="B35" s="13" t="s">
        <v>61</v>
      </c>
      <c r="C35" s="12">
        <v>2660</v>
      </c>
      <c r="D35" s="12">
        <v>1169.0000000000002</v>
      </c>
      <c r="E35" s="12">
        <v>560</v>
      </c>
      <c r="F35" s="12">
        <v>22.400005340576172</v>
      </c>
    </row>
    <row r="36" spans="1:6" x14ac:dyDescent="0.25">
      <c r="A36" s="12">
        <v>519841</v>
      </c>
      <c r="B36" s="13" t="s">
        <v>62</v>
      </c>
      <c r="C36" s="12">
        <v>1010.9219999999999</v>
      </c>
      <c r="D36" s="12">
        <v>201.17475000000073</v>
      </c>
      <c r="E36" s="12">
        <v>153.27600000000001</v>
      </c>
      <c r="F36" s="12">
        <v>38.319000000000003</v>
      </c>
    </row>
    <row r="37" spans="1:6" x14ac:dyDescent="0.25">
      <c r="A37" s="12">
        <v>519971</v>
      </c>
      <c r="B37" s="13" t="s">
        <v>63</v>
      </c>
      <c r="C37" s="12">
        <v>1412.6320243835448</v>
      </c>
      <c r="D37" s="12">
        <v>357.14446081248212</v>
      </c>
      <c r="E37" s="12">
        <v>354.37430463848693</v>
      </c>
      <c r="F37" s="12">
        <v>88.593576159621733</v>
      </c>
    </row>
    <row r="38" spans="1:6" ht="30" x14ac:dyDescent="0.25">
      <c r="A38" s="12">
        <v>540291</v>
      </c>
      <c r="B38" s="13" t="s">
        <v>64</v>
      </c>
      <c r="C38" s="12">
        <v>537.34747500000003</v>
      </c>
      <c r="D38" s="12">
        <v>103.79353541376366</v>
      </c>
      <c r="E38" s="12">
        <v>79.080788886677141</v>
      </c>
      <c r="F38" s="12">
        <v>19.770197221669285</v>
      </c>
    </row>
    <row r="39" spans="1:6" x14ac:dyDescent="0.25">
      <c r="A39" s="12">
        <v>540471</v>
      </c>
      <c r="B39" s="13" t="s">
        <v>65</v>
      </c>
      <c r="C39" s="12">
        <v>197.30157500000001</v>
      </c>
      <c r="D39" s="12">
        <v>105.72041601789546</v>
      </c>
      <c r="E39" s="12">
        <v>80.548888394586982</v>
      </c>
      <c r="F39" s="12">
        <v>20.137222098646745</v>
      </c>
    </row>
    <row r="40" spans="1:6" x14ac:dyDescent="0.25">
      <c r="A40" s="12">
        <v>540481</v>
      </c>
      <c r="B40" s="13" t="s">
        <v>66</v>
      </c>
      <c r="C40" s="12">
        <v>981.03600000000006</v>
      </c>
      <c r="D40" s="12">
        <v>163.06881818181813</v>
      </c>
      <c r="E40" s="12">
        <v>124.24290909090911</v>
      </c>
      <c r="F40" s="12">
        <v>31.060727272727277</v>
      </c>
    </row>
    <row r="41" spans="1:6" x14ac:dyDescent="0.25">
      <c r="A41" s="12">
        <v>540511</v>
      </c>
      <c r="B41" s="13" t="s">
        <v>67</v>
      </c>
      <c r="C41" s="12">
        <v>232.15709999999996</v>
      </c>
      <c r="D41" s="12">
        <v>109.73535383522733</v>
      </c>
      <c r="E41" s="12">
        <v>83.60788863636364</v>
      </c>
      <c r="F41" s="12">
        <v>20.90197215909091</v>
      </c>
    </row>
    <row r="42" spans="1:6" x14ac:dyDescent="0.25">
      <c r="A42" s="12">
        <v>540521</v>
      </c>
      <c r="B42" s="13" t="s">
        <v>68</v>
      </c>
      <c r="C42" s="12">
        <v>58.548000907897944</v>
      </c>
      <c r="D42" s="12">
        <v>44.361704471111331</v>
      </c>
      <c r="E42" s="12">
        <v>33.799393882751467</v>
      </c>
      <c r="F42" s="12">
        <v>8.4498484706878667</v>
      </c>
    </row>
    <row r="43" spans="1:6" x14ac:dyDescent="0.25">
      <c r="A43" s="12">
        <v>540541</v>
      </c>
      <c r="B43" s="13" t="s">
        <v>69</v>
      </c>
      <c r="C43" s="12">
        <v>0</v>
      </c>
      <c r="D43" s="12">
        <v>0</v>
      </c>
      <c r="E43" s="12">
        <v>44.581899651331724</v>
      </c>
      <c r="F43" s="12">
        <v>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2</vt:i4>
      </vt:variant>
    </vt:vector>
  </HeadingPairs>
  <TitlesOfParts>
    <vt:vector size="9" baseType="lpstr">
      <vt:lpstr>Priloha_6_10</vt:lpstr>
      <vt:lpstr>Priloha_6_11</vt:lpstr>
      <vt:lpstr>tabulka_cile</vt:lpstr>
      <vt:lpstr>upovr_char</vt:lpstr>
      <vt:lpstr>vyp_2014</vt:lpstr>
      <vt:lpstr>upovr_LT</vt:lpstr>
      <vt:lpstr>zlepseni</vt:lpstr>
      <vt:lpstr>Priloha_6_10!Oblasť_tlače</vt:lpstr>
      <vt:lpstr>Priloha_6_11!Oblasť_tlače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Lenka Bielanská</cp:lastModifiedBy>
  <cp:lastPrinted>2016-08-26T07:12:46Z</cp:lastPrinted>
  <dcterms:created xsi:type="dcterms:W3CDTF">2016-07-08T11:53:21Z</dcterms:created>
  <dcterms:modified xsi:type="dcterms:W3CDTF">2016-08-26T07:12:50Z</dcterms:modified>
</cp:coreProperties>
</file>